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drawings/drawing2.xml" ContentType="application/vnd.openxmlformats-officedocument.drawing+xml"/>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embeddings/oleObject6.bin" ContentType="application/vnd.openxmlformats-officedocument.oleObject"/>
  <Override PartName="/xl/drawings/drawing3.xml" ContentType="application/vnd.openxmlformats-officedocument.drawing+xml"/>
  <Override PartName="/xl/embeddings/oleObject7.bin" ContentType="application/vnd.openxmlformats-officedocument.oleObject"/>
  <Override PartName="/xl/embeddings/oleObject8.bin" ContentType="application/vnd.openxmlformats-officedocument.oleObject"/>
  <Override PartName="/xl/embeddings/oleObject9.bin" ContentType="application/vnd.openxmlformats-officedocument.oleObject"/>
  <Override PartName="/xl/embeddings/oleObject10.bin" ContentType="application/vnd.openxmlformats-officedocument.oleObject"/>
  <Override PartName="/xl/drawings/drawing4.xml" ContentType="application/vnd.openxmlformats-officedocument.drawing+xml"/>
  <Override PartName="/xl/embeddings/oleObject11.bin" ContentType="application/vnd.openxmlformats-officedocument.oleObject"/>
  <Override PartName="/xl/embeddings/oleObject12.bin" ContentType="application/vnd.openxmlformats-officedocument.oleObject"/>
  <Override PartName="/xl/embeddings/oleObject13.bin" ContentType="application/vnd.openxmlformats-officedocument.oleObject"/>
  <Override PartName="/xl/drawings/drawing5.xml" ContentType="application/vnd.openxmlformats-officedocument.drawing+xml"/>
  <Override PartName="/xl/embeddings/oleObject14.bin" ContentType="application/vnd.openxmlformats-officedocument.oleObject"/>
  <Override PartName="/xl/embeddings/oleObject15.bin" ContentType="application/vnd.openxmlformats-officedocument.oleObject"/>
  <Override PartName="/xl/embeddings/oleObject16.bin" ContentType="application/vnd.openxmlformats-officedocument.oleObject"/>
  <Override PartName="/xl/embeddings/oleObject17.bin" ContentType="application/vnd.openxmlformats-officedocument.oleObject"/>
  <Override PartName="/xl/embeddings/oleObject18.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nuangulo\Desktop\MAPAS DE RIESGOS DE CORRUPCIÓN\"/>
    </mc:Choice>
  </mc:AlternateContent>
  <bookViews>
    <workbookView xWindow="0" yWindow="0" windowWidth="23970" windowHeight="8700" tabRatio="598" activeTab="4"/>
  </bookViews>
  <sheets>
    <sheet name="Identificacion" sheetId="22" r:id="rId1"/>
    <sheet name="Análisis" sheetId="17" r:id="rId2"/>
    <sheet name="Valoración" sheetId="18" r:id="rId3"/>
    <sheet name="Mapa RIESG" sheetId="24" r:id="rId4"/>
    <sheet name="SGTO MAPA CORRUPC" sheetId="25" r:id="rId5"/>
    <sheet name="Parametros" sheetId="23" state="hidden" r:id="rId6"/>
  </sheets>
  <definedNames>
    <definedName name="_xlnm.Print_Area" localSheetId="3">'Mapa RIESG'!$A:$P</definedName>
    <definedName name="_xlnm.Print_Area" localSheetId="4">'SGTO MAPA CORRUPC'!$A$1:$L$14</definedName>
    <definedName name="_xlnm.Print_Area" localSheetId="2">Valoración!$A:$O</definedName>
    <definedName name="CLASE">Parametros!$D$12:$D$17</definedName>
    <definedName name="_xlnm.Print_Titles" localSheetId="1">Análisis!$1:$7</definedName>
    <definedName name="_xlnm.Print_Titles" localSheetId="4">'SGTO MAPA CORRUPC'!$1:$5</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27" i="17" l="1"/>
  <c r="A50" i="18" s="1"/>
  <c r="F50" i="18" s="1"/>
  <c r="K50" i="18" s="1"/>
  <c r="E27" i="17" l="1"/>
  <c r="J27" i="17" s="1"/>
  <c r="E10" i="24"/>
  <c r="E9" i="24"/>
  <c r="D10" i="24"/>
  <c r="D9" i="24"/>
  <c r="L10" i="24"/>
  <c r="L9" i="24"/>
  <c r="J10" i="24"/>
  <c r="J9" i="24"/>
  <c r="I10" i="24"/>
  <c r="I9" i="24"/>
  <c r="H10" i="24"/>
  <c r="H9" i="24"/>
  <c r="J10" i="18"/>
  <c r="J9" i="18"/>
  <c r="L10" i="18"/>
  <c r="L9" i="18"/>
  <c r="N10" i="18"/>
  <c r="K10" i="24" s="1"/>
  <c r="N9" i="18"/>
  <c r="K9" i="24" s="1"/>
  <c r="D9" i="25"/>
  <c r="D8" i="25"/>
  <c r="D7" i="25"/>
  <c r="C9" i="25"/>
  <c r="C8" i="25"/>
  <c r="C7" i="25"/>
  <c r="B9" i="25"/>
  <c r="B8" i="25"/>
  <c r="B7" i="25"/>
  <c r="D6" i="25"/>
  <c r="D9" i="18" l="1"/>
  <c r="F9" i="24" s="1"/>
  <c r="D10" i="18"/>
  <c r="F10" i="24" s="1"/>
  <c r="F44" i="24"/>
  <c r="L44" i="24" s="1"/>
  <c r="G11" i="24"/>
  <c r="G10" i="24"/>
  <c r="G9" i="24"/>
  <c r="J8" i="18"/>
  <c r="L8" i="18"/>
  <c r="M8" i="18"/>
  <c r="N8" i="18"/>
  <c r="Y8" i="18"/>
  <c r="B9" i="18"/>
  <c r="B9" i="24" s="1"/>
  <c r="C11" i="17"/>
  <c r="C10" i="17"/>
  <c r="C10" i="18" s="1"/>
  <c r="C10" i="24" s="1"/>
  <c r="A8" i="25" s="1"/>
  <c r="C9" i="17"/>
  <c r="C9" i="18" s="1"/>
  <c r="C9" i="24" s="1"/>
  <c r="A7" i="25" s="1"/>
  <c r="B11" i="17"/>
  <c r="B10" i="17"/>
  <c r="B10" i="18" s="1"/>
  <c r="B10" i="24" s="1"/>
  <c r="B9" i="17"/>
  <c r="B11" i="18" l="1"/>
  <c r="B11" i="24" s="1"/>
  <c r="C11" i="18"/>
  <c r="C11" i="24" s="1"/>
  <c r="A9" i="25" s="1"/>
  <c r="D11" i="24"/>
  <c r="E11" i="24"/>
  <c r="H11" i="17"/>
  <c r="I11" i="17" s="1"/>
  <c r="H11" i="24"/>
  <c r="I11" i="24"/>
  <c r="M11" i="18"/>
  <c r="N11" i="18" s="1"/>
  <c r="K11" i="24" s="1"/>
  <c r="L11" i="24"/>
  <c r="E25" i="22"/>
  <c r="C6" i="25"/>
  <c r="B6" i="25"/>
  <c r="J25" i="17"/>
  <c r="K48" i="18" s="1"/>
  <c r="J24" i="17"/>
  <c r="K47" i="18" s="1"/>
  <c r="A24" i="17"/>
  <c r="G25" i="22"/>
  <c r="F42" i="24"/>
  <c r="A42" i="24"/>
  <c r="F48" i="18"/>
  <c r="E25" i="17"/>
  <c r="A25" i="17"/>
  <c r="E8" i="17"/>
  <c r="E14" i="17"/>
  <c r="E13" i="17"/>
  <c r="E12" i="17"/>
  <c r="E11" i="17"/>
  <c r="G8" i="17"/>
  <c r="G11" i="17"/>
  <c r="G12" i="17"/>
  <c r="G13" i="17"/>
  <c r="G14" i="17"/>
  <c r="L41" i="18"/>
  <c r="L38" i="18"/>
  <c r="L35" i="18"/>
  <c r="L32" i="18"/>
  <c r="L29" i="18"/>
  <c r="L26" i="18"/>
  <c r="L23" i="18"/>
  <c r="L20" i="18"/>
  <c r="L17" i="18"/>
  <c r="L14" i="18"/>
  <c r="L11" i="18"/>
  <c r="J41" i="18"/>
  <c r="J38" i="18"/>
  <c r="J35" i="18"/>
  <c r="J32" i="18"/>
  <c r="J29" i="18"/>
  <c r="J26" i="18"/>
  <c r="J23" i="18"/>
  <c r="J20" i="18"/>
  <c r="J17" i="18"/>
  <c r="J14" i="18"/>
  <c r="J11" i="18"/>
  <c r="G21" i="17"/>
  <c r="G20" i="17"/>
  <c r="G19" i="17"/>
  <c r="G18" i="17"/>
  <c r="G17" i="17"/>
  <c r="G16" i="17"/>
  <c r="G15" i="17"/>
  <c r="E21" i="17"/>
  <c r="E20" i="17"/>
  <c r="E19" i="17"/>
  <c r="E18" i="17"/>
  <c r="E17" i="17"/>
  <c r="E16" i="17"/>
  <c r="E15" i="17"/>
  <c r="H13" i="24"/>
  <c r="I13" i="24"/>
  <c r="H16" i="24"/>
  <c r="I16" i="24"/>
  <c r="H19" i="24"/>
  <c r="I19" i="24"/>
  <c r="H22" i="24"/>
  <c r="I22" i="24"/>
  <c r="H25" i="24"/>
  <c r="I25" i="24"/>
  <c r="H28" i="24"/>
  <c r="I28" i="24"/>
  <c r="H31" i="24"/>
  <c r="I31" i="24"/>
  <c r="H34" i="24"/>
  <c r="I34" i="24"/>
  <c r="H37" i="24"/>
  <c r="I37" i="24"/>
  <c r="I8" i="24"/>
  <c r="H8" i="24"/>
  <c r="H12" i="17"/>
  <c r="I12" i="17" s="1"/>
  <c r="D14" i="18" s="1"/>
  <c r="F13" i="24" s="1"/>
  <c r="H8" i="17"/>
  <c r="I8" i="17" s="1"/>
  <c r="A8" i="17"/>
  <c r="F41" i="24"/>
  <c r="A41" i="24"/>
  <c r="C8" i="17"/>
  <c r="M38" i="18"/>
  <c r="N38" i="18" s="1"/>
  <c r="K37" i="24" s="1"/>
  <c r="Y38" i="18"/>
  <c r="M17" i="18"/>
  <c r="N17" i="18" s="1"/>
  <c r="K16" i="24" s="1"/>
  <c r="Y17" i="18"/>
  <c r="M20" i="18"/>
  <c r="J19" i="24" s="1"/>
  <c r="Y20" i="18"/>
  <c r="M23" i="18"/>
  <c r="N23" i="18" s="1"/>
  <c r="K22" i="24" s="1"/>
  <c r="Y23" i="18"/>
  <c r="M26" i="18"/>
  <c r="N26" i="18" s="1"/>
  <c r="K25" i="24" s="1"/>
  <c r="Y26" i="18"/>
  <c r="M29" i="18"/>
  <c r="J28" i="24" s="1"/>
  <c r="Y29" i="18"/>
  <c r="M32" i="18"/>
  <c r="J31" i="24" s="1"/>
  <c r="Y32" i="18"/>
  <c r="M35" i="18"/>
  <c r="N35" i="18" s="1"/>
  <c r="K34" i="24" s="1"/>
  <c r="Y35" i="18"/>
  <c r="M41" i="18"/>
  <c r="N41" i="18" s="1"/>
  <c r="Y41" i="18"/>
  <c r="E37" i="24"/>
  <c r="D37" i="24"/>
  <c r="E34" i="24"/>
  <c r="D34" i="24"/>
  <c r="E31" i="24"/>
  <c r="D31" i="24"/>
  <c r="E28" i="24"/>
  <c r="D28" i="24"/>
  <c r="D25" i="24"/>
  <c r="E22" i="24"/>
  <c r="D22" i="24"/>
  <c r="E25" i="24"/>
  <c r="E19" i="24"/>
  <c r="D19" i="24"/>
  <c r="D16" i="24"/>
  <c r="E13" i="24"/>
  <c r="E16" i="24"/>
  <c r="D13" i="24"/>
  <c r="E8" i="24"/>
  <c r="D8" i="24"/>
  <c r="L37" i="24"/>
  <c r="L34" i="24"/>
  <c r="L31" i="24"/>
  <c r="L28" i="24"/>
  <c r="L25" i="24"/>
  <c r="L22" i="24"/>
  <c r="L19" i="24"/>
  <c r="L16" i="24"/>
  <c r="L13" i="24"/>
  <c r="L8" i="24"/>
  <c r="G39" i="24"/>
  <c r="G38" i="24"/>
  <c r="G37" i="24"/>
  <c r="G36" i="24"/>
  <c r="G35" i="24"/>
  <c r="G34" i="24"/>
  <c r="G33" i="24"/>
  <c r="G32" i="24"/>
  <c r="G31" i="24"/>
  <c r="G30" i="24"/>
  <c r="G29" i="24"/>
  <c r="G28" i="24"/>
  <c r="G27" i="24"/>
  <c r="G26" i="24"/>
  <c r="G25" i="24"/>
  <c r="G24" i="24"/>
  <c r="G23" i="24"/>
  <c r="G22" i="24"/>
  <c r="G21" i="24"/>
  <c r="G20" i="24"/>
  <c r="G19" i="24"/>
  <c r="G18" i="24"/>
  <c r="G17" i="24"/>
  <c r="G16" i="24"/>
  <c r="G15" i="24"/>
  <c r="G14" i="24"/>
  <c r="G13" i="24"/>
  <c r="G12" i="24"/>
  <c r="G8" i="24"/>
  <c r="M14" i="18"/>
  <c r="N14" i="18" s="1"/>
  <c r="K13" i="24" s="1"/>
  <c r="J8" i="24"/>
  <c r="K8" i="24"/>
  <c r="H21" i="17"/>
  <c r="I21" i="17" s="1"/>
  <c r="D41" i="18" s="1"/>
  <c r="H20" i="17"/>
  <c r="I20" i="17" s="1"/>
  <c r="D38" i="18" s="1"/>
  <c r="F37" i="24" s="1"/>
  <c r="H19" i="17"/>
  <c r="I19" i="17" s="1"/>
  <c r="D35" i="18" s="1"/>
  <c r="F34" i="24" s="1"/>
  <c r="H18" i="17"/>
  <c r="I18" i="17"/>
  <c r="D32" i="18" s="1"/>
  <c r="F31" i="24" s="1"/>
  <c r="H17" i="17"/>
  <c r="I17" i="17" s="1"/>
  <c r="D29" i="18" s="1"/>
  <c r="F28" i="24" s="1"/>
  <c r="H16" i="17"/>
  <c r="I16" i="17" s="1"/>
  <c r="D26" i="18" s="1"/>
  <c r="F25" i="24" s="1"/>
  <c r="H15" i="17"/>
  <c r="I15" i="17" s="1"/>
  <c r="D23" i="18" s="1"/>
  <c r="F22" i="24" s="1"/>
  <c r="H14" i="17"/>
  <c r="I14" i="17"/>
  <c r="D20" i="18" s="1"/>
  <c r="F19" i="24" s="1"/>
  <c r="H13" i="17"/>
  <c r="I13" i="17" s="1"/>
  <c r="D17" i="18" s="1"/>
  <c r="F16" i="24" s="1"/>
  <c r="C21" i="17"/>
  <c r="C41" i="18" s="1"/>
  <c r="C20" i="17"/>
  <c r="C38" i="18" s="1"/>
  <c r="C37" i="24" s="1"/>
  <c r="C19" i="17"/>
  <c r="C35" i="18" s="1"/>
  <c r="C34" i="24" s="1"/>
  <c r="C18" i="17"/>
  <c r="C32" i="18" s="1"/>
  <c r="C31" i="24" s="1"/>
  <c r="C17" i="17"/>
  <c r="C29" i="18" s="1"/>
  <c r="C28" i="24" s="1"/>
  <c r="C16" i="17"/>
  <c r="C26" i="18" s="1"/>
  <c r="C25" i="24" s="1"/>
  <c r="C15" i="17"/>
  <c r="C23" i="18" s="1"/>
  <c r="C22" i="24" s="1"/>
  <c r="C14" i="17"/>
  <c r="C20" i="18" s="1"/>
  <c r="C19" i="24" s="1"/>
  <c r="C13" i="17"/>
  <c r="C17" i="18" s="1"/>
  <c r="C16" i="24" s="1"/>
  <c r="C12" i="17"/>
  <c r="C14" i="18" s="1"/>
  <c r="C13" i="24" s="1"/>
  <c r="B21" i="17"/>
  <c r="B41" i="18" s="1"/>
  <c r="B20" i="17"/>
  <c r="B38" i="18" s="1"/>
  <c r="B37" i="24" s="1"/>
  <c r="B19" i="17"/>
  <c r="B35" i="18" s="1"/>
  <c r="B34" i="24" s="1"/>
  <c r="B18" i="17"/>
  <c r="B32" i="18" s="1"/>
  <c r="B31" i="24" s="1"/>
  <c r="B17" i="17"/>
  <c r="B29" i="18" s="1"/>
  <c r="B28" i="24" s="1"/>
  <c r="B16" i="17"/>
  <c r="B26" i="18" s="1"/>
  <c r="B25" i="24" s="1"/>
  <c r="B15" i="17"/>
  <c r="B23" i="18" s="1"/>
  <c r="B22" i="24" s="1"/>
  <c r="B14" i="17"/>
  <c r="B20" i="18" s="1"/>
  <c r="B19" i="24" s="1"/>
  <c r="B13" i="17"/>
  <c r="B17" i="18" s="1"/>
  <c r="B16" i="24" s="1"/>
  <c r="B12" i="17"/>
  <c r="B14" i="18" s="1"/>
  <c r="B13" i="24" s="1"/>
  <c r="B8" i="17"/>
  <c r="B8" i="18" s="1"/>
  <c r="B8" i="24" s="1"/>
  <c r="Y14" i="18"/>
  <c r="Y11" i="18"/>
  <c r="A1" i="23"/>
  <c r="F47" i="18"/>
  <c r="E24" i="17"/>
  <c r="A8" i="18" l="1"/>
  <c r="A8" i="24" s="1"/>
  <c r="C8" i="18"/>
  <c r="C8" i="24" s="1"/>
  <c r="A6" i="25" s="1"/>
  <c r="D8" i="18"/>
  <c r="F8" i="24" s="1"/>
  <c r="L41" i="24"/>
  <c r="F11" i="24"/>
  <c r="D11" i="18"/>
  <c r="J13" i="24"/>
  <c r="J22" i="24"/>
  <c r="N29" i="18"/>
  <c r="K28" i="24" s="1"/>
  <c r="J16" i="24"/>
  <c r="J11" i="24"/>
  <c r="J34" i="24"/>
  <c r="L42" i="24"/>
  <c r="N32" i="18"/>
  <c r="K31" i="24" s="1"/>
  <c r="N20" i="18"/>
  <c r="K19" i="24" s="1"/>
  <c r="J37" i="24"/>
  <c r="J25" i="24"/>
</calcChain>
</file>

<file path=xl/sharedStrings.xml><?xml version="1.0" encoding="utf-8"?>
<sst xmlns="http://schemas.openxmlformats.org/spreadsheetml/2006/main" count="269" uniqueCount="171">
  <si>
    <t>Vr.</t>
  </si>
  <si>
    <t>Resultado</t>
  </si>
  <si>
    <t>Firma</t>
  </si>
  <si>
    <t>Firma:</t>
  </si>
  <si>
    <t>Página: 1 de 1</t>
  </si>
  <si>
    <t>1.CODIGO Y NOMBRE DEL PROCESO</t>
  </si>
  <si>
    <t>2.OBJETIVO DEL PROCESO</t>
  </si>
  <si>
    <t>6.EFECTOS (Consecuencias)</t>
  </si>
  <si>
    <t>Calif</t>
  </si>
  <si>
    <t>Zona de Ubicación</t>
  </si>
  <si>
    <t xml:space="preserve">1. PROCESO </t>
  </si>
  <si>
    <t>2. RIESGOS</t>
  </si>
  <si>
    <t>Tipo Control (Probabilidad ó Impacto)</t>
  </si>
  <si>
    <t>5. CAUSAS (Factores Internos y Externos. Incluye Agente Generador)</t>
  </si>
  <si>
    <t>PROB</t>
  </si>
  <si>
    <t>IMPACT</t>
  </si>
  <si>
    <t>5. CONTROLES EXISTENTES</t>
  </si>
  <si>
    <t>7.1 PROBABILIDAD</t>
  </si>
  <si>
    <t>7.2 IMPACTO</t>
  </si>
  <si>
    <t>8. EVALUACION</t>
  </si>
  <si>
    <t>8.1 EVALUACION DEL RIESGO</t>
  </si>
  <si>
    <t>2.RIESGOS</t>
  </si>
  <si>
    <t>4.DESCRIPCION DEL RIESGO</t>
  </si>
  <si>
    <t>Departamento del Valle del  Cauca</t>
  </si>
  <si>
    <t xml:space="preserve">Gobernación </t>
  </si>
  <si>
    <t>Raro</t>
  </si>
  <si>
    <t>Improbable</t>
  </si>
  <si>
    <t>Posible</t>
  </si>
  <si>
    <t>Probable</t>
  </si>
  <si>
    <t>Casi Seguro</t>
  </si>
  <si>
    <t>Valor</t>
  </si>
  <si>
    <t>IMPACTO</t>
  </si>
  <si>
    <t>PROBABILIDAD</t>
  </si>
  <si>
    <t>Insignificante</t>
  </si>
  <si>
    <t>Menor</t>
  </si>
  <si>
    <t>Moderado</t>
  </si>
  <si>
    <t>Mayor</t>
  </si>
  <si>
    <t>Catastrofico</t>
  </si>
  <si>
    <t>CALIFICACION</t>
  </si>
  <si>
    <t>VALOR</t>
  </si>
  <si>
    <t>Clase</t>
  </si>
  <si>
    <t>Estrategico</t>
  </si>
  <si>
    <t>Imagen</t>
  </si>
  <si>
    <t>Operativos</t>
  </si>
  <si>
    <t>Financieros</t>
  </si>
  <si>
    <t>Cumplimiento</t>
  </si>
  <si>
    <t>Tecnologia</t>
  </si>
  <si>
    <t>Baja</t>
  </si>
  <si>
    <t>Moderada</t>
  </si>
  <si>
    <t>Alta</t>
  </si>
  <si>
    <t>Extrema</t>
  </si>
  <si>
    <t>3.RIESGOS  DE CORRUPCION</t>
  </si>
  <si>
    <t>Nombre</t>
  </si>
  <si>
    <t>6. VALORACION DE CONTROLES -</t>
  </si>
  <si>
    <t>EVALUACION DEL CONTROL</t>
  </si>
  <si>
    <t>7. RIESGO RESIDUAL</t>
  </si>
  <si>
    <t>9. TRATAMIENTO</t>
  </si>
  <si>
    <t>MATRIZ N° 2 ANALISIS DE RIESGOS DE CORRUPCION</t>
  </si>
  <si>
    <t>MATRIZ No. 3 VALORACION DEL RIESGO DE CORRUPCION</t>
  </si>
  <si>
    <t>MATRIZ No. 4 MAPA DE RIESGOS DE CORRUPCION</t>
  </si>
  <si>
    <t>ELABORÓ</t>
  </si>
  <si>
    <t>REVISÓ</t>
  </si>
  <si>
    <t>APROBÓ</t>
  </si>
  <si>
    <t>REVISIÓ</t>
  </si>
  <si>
    <t>Versión: 01</t>
  </si>
  <si>
    <t>3.ANALISIS DEL RIESGO</t>
  </si>
  <si>
    <t>3.1 PROBABILIDAD</t>
  </si>
  <si>
    <t>3.2 IMPACTO</t>
  </si>
  <si>
    <t>4. RIESGO INHERENTE</t>
  </si>
  <si>
    <t>4.1 EVALUACION DEL RIESGO</t>
  </si>
  <si>
    <t>5. TRATAMIENTO</t>
  </si>
  <si>
    <t>3.  EVALUACION DEL RIESGO (Zona de Ubicación)</t>
  </si>
  <si>
    <t>4. CONTROLES EXISTENTES</t>
  </si>
  <si>
    <t>5. NATURALEZA DEL CONTROL     (P - D - C)</t>
  </si>
  <si>
    <t>3.CALIF</t>
  </si>
  <si>
    <t>6.NUEVA CALIF</t>
  </si>
  <si>
    <t>8. TRATAMIENTO</t>
  </si>
  <si>
    <t>9. ACCIONES</t>
  </si>
  <si>
    <t>11. INDICADOR DE LA ACCION</t>
  </si>
  <si>
    <t>12. RESPONSABLES DE ADELANTAR LA ACCION</t>
  </si>
  <si>
    <t>Probabilidad</t>
  </si>
  <si>
    <t>control 1</t>
  </si>
  <si>
    <t>control 3</t>
  </si>
  <si>
    <t>control 2</t>
  </si>
  <si>
    <t>10.CRONOGRAMA (Fecha acciones  dd-mm-aaaa)</t>
  </si>
  <si>
    <t>Elaboró: Francisco de Paula Santander B. Esp.Mg.Calidad y Gestión Integral</t>
  </si>
  <si>
    <t>Fuente: Guía Para la Gestión del Riesgo de Corrupción 2015, Presidencia de la República, Departamento Administrativo de la Función Pública</t>
  </si>
  <si>
    <t>Eliminar</t>
  </si>
  <si>
    <t>Impacto</t>
  </si>
  <si>
    <t>Preventivo</t>
  </si>
  <si>
    <t>Reducir</t>
  </si>
  <si>
    <t>M7-P2 Administrar el Tesoro Público Departamental</t>
  </si>
  <si>
    <t>Administrar y optimizar el uso de los recursos financieros para atender las obligaciones contraídas con la Administración Departamental.</t>
  </si>
  <si>
    <t>1. Insatisfacción de los acreedores frente al incumplimiento en pagos
2. Denuncias, quejas o demandas en contra de los servidores o de la entidad ante los organismos de control. 
3. Sanciones a la entidad y sus servidores por parte de los organismos de control. 
4. Pérdida de la imagen institucional. 
5. Detrimento Patrimonial</t>
  </si>
  <si>
    <t>Asignar PAC por influencias particulares, obteniendo beneficios propios o para favorecer a terceros</t>
  </si>
  <si>
    <t>1.Falta de valores éticos y morales de los servidores públicos que intervienen en el procedimiento de asignación de PAC. 2.Influencias polìticas y particulares. 3.Priorización subjetiva en la asignación del PAC</t>
  </si>
  <si>
    <t>1. Insatisfacción de los contratistas frente a la imposibilidad de dar inicio al objeto contractual
2. Denuncias, quejas o demandas en contra de los servidores o de la entidad ante los organismos de control. 
3. Sanciones a la entidad y sus servidores por parte de los organismos de control. 
4. Pérdida de la imagen institucional. 
5. Detrimento Patrimonial
6. Déficit de tesorería</t>
  </si>
  <si>
    <t>MATRIZ N° 1 IDENTIFICACIÓN DE RIESGOS DE CORRUPCION POR PROCESO
M7-P2- "ADMINISTRAR EL TESORO PÚBLICO DEPARTAMENTAL"</t>
  </si>
  <si>
    <t>María Victoria Machado Anaya</t>
  </si>
  <si>
    <t>Cargo</t>
  </si>
  <si>
    <t xml:space="preserve"> Profesional Especializado</t>
  </si>
  <si>
    <t>03-SEGUIMIENTO AL MAPA DE RIESGOS DE CORRUPCIÓN M7-P2 ADMINISTRAR EL TESORO PÚBLICO DEPARTAMENTAL</t>
  </si>
  <si>
    <t>Código:</t>
  </si>
  <si>
    <t>Fecha de Aprobación:</t>
  </si>
  <si>
    <t>1. RIESGOS</t>
  </si>
  <si>
    <t>2. ACCIONES PROPUESTAS (EVIDENCIA/PRODUCTO)</t>
  </si>
  <si>
    <t>3. INDICADOR DE LA ACCION</t>
  </si>
  <si>
    <t>4.FECHA DE CUMPLIMIENTO DE LA ACCION</t>
  </si>
  <si>
    <t>5.ACTIVIDADES REALIZADAS AL 25 DE ABRIL</t>
  </si>
  <si>
    <t>6.% DE CUMPLIMIENTO</t>
  </si>
  <si>
    <t>7.ACTIVIDADES REALIZADAS AL 27 DE AGOSTO</t>
  </si>
  <si>
    <t>8.% DE CUMPLIMIENTO</t>
  </si>
  <si>
    <t>9.ACTIVIDADES REALIZADAS AL 22 DE DICIEMBRE</t>
  </si>
  <si>
    <t>10.% DE CUMPLIMIENTO</t>
  </si>
  <si>
    <t>11.RESULTADO DE LA MEDICION DEL INDICADOR</t>
  </si>
  <si>
    <t>Subdirectora de Tesorería</t>
  </si>
  <si>
    <t>Nombre:</t>
  </si>
  <si>
    <t>Maria Victoria Machado</t>
  </si>
  <si>
    <t>Cargo:</t>
  </si>
  <si>
    <t>Directora Departamento Administrativo de Hacienda y Fananzas Públicas</t>
  </si>
  <si>
    <t>Fecha:</t>
  </si>
  <si>
    <t>Constanza Castañeda Alvarez</t>
  </si>
  <si>
    <r>
      <t xml:space="preserve">Nombre:  </t>
    </r>
    <r>
      <rPr>
        <sz val="10"/>
        <rFont val="Arial"/>
        <family val="2"/>
      </rPr>
      <t>Constanza Castañeda Alvarez</t>
    </r>
    <r>
      <rPr>
        <sz val="10"/>
        <rFont val="Arial"/>
        <family val="2"/>
      </rPr>
      <t xml:space="preserve">, </t>
    </r>
    <r>
      <rPr>
        <sz val="10"/>
        <rFont val="Arial"/>
        <family val="2"/>
      </rPr>
      <t>Gloria Nancy López Barco, Jose Fernando Castaño Campo, Fredy Figueroa Burbano</t>
    </r>
  </si>
  <si>
    <r>
      <t>Cargo:</t>
    </r>
    <r>
      <rPr>
        <sz val="10"/>
        <rFont val="Arial"/>
        <family val="2"/>
      </rPr>
      <t xml:space="preserve"> Líder de Programa,</t>
    </r>
    <r>
      <rPr>
        <sz val="10"/>
        <rFont val="Arial"/>
        <family val="2"/>
      </rPr>
      <t xml:space="preserve"> </t>
    </r>
    <r>
      <rPr>
        <sz val="10"/>
        <rFont val="Arial"/>
        <family val="2"/>
      </rPr>
      <t>Profesional Especializado, Profesional Especializado, Profesional Especializado, Profesional Especializado</t>
    </r>
  </si>
  <si>
    <t>Tráfico de Influencias en la asignación de PAC para favorecer intereses particulares</t>
  </si>
  <si>
    <t>Página:    1 de 1</t>
  </si>
  <si>
    <t>Comités de aprobación  y seguimiento a la utilización del PAC</t>
  </si>
  <si>
    <t>Subdirector de Tesorería</t>
  </si>
  <si>
    <t>Aplicación de la política de manejo de información confidencial de las obligaciones, Se brinda información confidencial a contratistas y proveedores a través de aplicación en Web, con clave personalizada</t>
  </si>
  <si>
    <r>
      <t>Nombre:</t>
    </r>
    <r>
      <rPr>
        <sz val="10"/>
        <rFont val="Arial"/>
        <family val="2"/>
      </rPr>
      <t xml:space="preserve"> Liliana Fong de Fong</t>
    </r>
  </si>
  <si>
    <r>
      <rPr>
        <b/>
        <sz val="10"/>
        <rFont val="Arial"/>
        <family val="2"/>
      </rPr>
      <t>Cargo</t>
    </r>
    <r>
      <rPr>
        <sz val="10"/>
        <rFont val="Arial"/>
        <family val="2"/>
      </rPr>
      <t xml:space="preserve">: Subdirector de Tesorería </t>
    </r>
  </si>
  <si>
    <t>Tráfico de Influencias en movimientos financieros para apertura de cuentas y constitución de inversiones con el fin de favorecer intereses particulares</t>
  </si>
  <si>
    <t>Realizar aperturas de cuentas bancarias y financieras y constituir  inversiones financieras o movimientos monetarios bajo influencias particulares, obteniendo beneficios propios o favoreciendo a terceros</t>
  </si>
  <si>
    <t xml:space="preserve">1. Falta de valores éticos y morales de los servidores públicos que intervienen en el procedimiento administración de cuentas bancarias  
2. Influencias políticas y particulares. 
3. Incumplimiento en normatividad para inversiones financieras
4. Priorización subjetiva en la selección de entidades financieras
6. Falta de consultas de informes de superfinanciera y firmas calificadoras de riesgos </t>
  </si>
  <si>
    <t xml:space="preserve">
1. Denuncias, quejas o demandas en contra de los servidores o de la entidad ante los organismos de control. 
2. Sanciones a la entidad y sus servidores por parte de los organismos de control. 
3. Pérdida de la imagen institucional. 
4. Detrimento Patrimonial</t>
  </si>
  <si>
    <t xml:space="preserve">1. Falta de valores éticos y morales de los servidores públicos que intervienen en el procedimiento de pagos. 
2. Influencias políticas y particulares. 
3. No cumplimiento de la prioridad en los pagos
4. Incumplimiento en normatividad
 </t>
  </si>
  <si>
    <t>Tráfico de influencias en el registro del recaudo para beneficiar intereses propios o de terceros</t>
  </si>
  <si>
    <t>Realizar registros de recaudo sin soportes  o sin existir  la causación de la cuenta por cobrar bajo influencias particulares, obteniendo beneficios propios o favoreciendo a terceros</t>
  </si>
  <si>
    <t xml:space="preserve">1. Falta de valores éticos y morales de los servidores públicos que intervienen en el procedimiento de registro del recaudo
2. Influencias políticas y particulares. 
3. No cumplimiento de la prioridad en el registro del recaudo
4. Incumplimiento en normatividad
5. Manipulación de plataformas de liquidación alternas al sistema de gestión financiero y territorial  SGFT SAP.
 </t>
  </si>
  <si>
    <t>1. Insatisfacción de los contribuyentes frente al cumplimiento de sus obligaciones tributarias
2. Denuncias, quejas o demandas en contra de los servidores o de la entidad ante los organismos de control. 
3. Sanciones a la entidad y sus servidores por parte de los organismos de control. 
4. Pérdida de la imagen institucional. 
5. Detrimento Patrimonial
6. Informes inconsistentes</t>
  </si>
  <si>
    <t>Nombres: Constanza Castañeda Alvarez, Abel Antonio Granada Acosta</t>
  </si>
  <si>
    <t>Cargos: Líder de Programa, Profesional contratista</t>
  </si>
  <si>
    <t>Fecha: 5/12/2018</t>
  </si>
  <si>
    <t>Nombre: Liliana Fong de Fong</t>
  </si>
  <si>
    <t>Cargo: Líder de proceso</t>
  </si>
  <si>
    <t>Directora del Departamento Administrativo de Hacienda y Finanzas Públicas</t>
  </si>
  <si>
    <t xml:space="preserve">1. Análisis de la entidad financiera en cuanto a la calificación.
2. Cumplimiento de la normatividad.
3. Estudio a l calificación del riesgo
4. Análisis de estados financieros de la entidad bancaria
5. Comparativo de mercado entre similares y productos alternos
6. Inventarios de cuentas de ahorro y tasas de interés </t>
  </si>
  <si>
    <t xml:space="preserve">1. Aplicación del Decreto 0367 de 7 de mayo de 2014 Por el cual se establece el procedimiento de la administración para recaudo de los impuestos, contribuciones, tasas y demás rentas.
2.Verificación entre el recibo físico y la información de los archivos planos asobancaria </t>
  </si>
  <si>
    <t xml:space="preserve">1. Informar a las dependencias  resultados generales del Comité de PAC
</t>
  </si>
  <si>
    <t>Fecha:5/12/2018</t>
  </si>
  <si>
    <t xml:space="preserve">
Diseñar herramientas para el seguimiento al cumplimiento del Decreto 0367 de 7 de mayo de 2014.</t>
  </si>
  <si>
    <t xml:space="preserve"> Diseñar herramientas para el seguimiento al cumplimiento del Decreto 0367 de 7 de mayo de 2014.</t>
  </si>
  <si>
    <t xml:space="preserve">1. Un comunicado mensual o extraordinario de resultados del Comité de PAC
</t>
  </si>
  <si>
    <t>Controlar el número de días en trámite de pago</t>
  </si>
  <si>
    <t xml:space="preserve">
Una herramienta para el seguimiento al Decreto 0367 de 2014, debidamente diseñada y diligenciada.</t>
  </si>
  <si>
    <t xml:space="preserve"> Un informe mensual de promedio de días de trámite de cuentas por pagar</t>
  </si>
  <si>
    <t>Diseñar un formato como herramienta de seguimiento y autocontrol-chequeo diario</t>
  </si>
  <si>
    <t>Tráfico de influencias en pagos para beneficiar intereses propios o de terceros</t>
  </si>
  <si>
    <t>Realizar pagos o transferencias electrónicas sin soportes bajo influencias particulares, obteniendo beneficios propios o favoreciendo a terceros</t>
  </si>
  <si>
    <t>Código:FO-M1-P3-15</t>
  </si>
  <si>
    <t>Fecha de Aprobación: 15/08/2018</t>
  </si>
  <si>
    <t>Código: FO-M1-P3-16</t>
  </si>
  <si>
    <t>Código:FO-M1-P3-17</t>
  </si>
  <si>
    <t>Fecha de Aprobación: 15/08/208</t>
  </si>
  <si>
    <t>Código: FO-MI-P3-18</t>
  </si>
  <si>
    <t>Se realiza cominicado mensual de cierre y se hace devolución por escrito de las solicitudes no aplicadas y se elaboran las actas de reunión mesas  de trabajo para aanalizar el PAC</t>
  </si>
  <si>
    <r>
      <t xml:space="preserve">Fecha: </t>
    </r>
    <r>
      <rPr>
        <sz val="10"/>
        <rFont val="Arial"/>
        <family val="2"/>
      </rPr>
      <t>25/04/2019</t>
    </r>
  </si>
  <si>
    <r>
      <t>Fecha:</t>
    </r>
    <r>
      <rPr>
        <sz val="10"/>
        <rFont val="Arial"/>
        <family val="2"/>
      </rPr>
      <t xml:space="preserve"> 25/04/2019</t>
    </r>
  </si>
  <si>
    <t xml:space="preserve">Se diseño herramienta para el seguimiento al  cumplimiento del Decreto 0367 de 2014 </t>
  </si>
  <si>
    <t>Se elaboraron plantillas en excel para las diferentes rentas recaudadas por entidades financieras, para el seguimiento periódico del cumplimiento a lo dispuesto en el Decreto 0367 del 7 de mayo de 2014.</t>
  </si>
  <si>
    <t xml:space="preserve">Se realizó la actualización de la funcionalidad ZDOCUM en SAP y su finalidad es hacer el  control y seguimiento de los documentos por parte de todos los actores del proceso, desarrollo de nuevas funcionalidades  (categorías de documentos, devoluciones, transferencias, indicadores, procesos masivos, Log de auditoria, gestión de usuarios con perfiles específicos,  informes por diversos criterios, integración con bancos.),  contribuir a la cultura institucional de gestión de documentos, 
Insumo para consultas de proveedores.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</si>
</sst>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General_)"/>
  </numFmts>
  <fonts count="17" x14ac:knownFonts="1">
    <font>
      <sz val="10"/>
      <name val="Arial"/>
    </font>
    <font>
      <sz val="8"/>
      <name val="Arial"/>
      <family val="2"/>
    </font>
    <font>
      <sz val="10"/>
      <name val="Arial"/>
      <family val="2"/>
    </font>
    <font>
      <sz val="11"/>
      <name val="Arial"/>
      <family val="2"/>
    </font>
    <font>
      <sz val="10"/>
      <name val="Arial"/>
      <family val="2"/>
    </font>
    <font>
      <b/>
      <sz val="14"/>
      <name val="Arial"/>
      <family val="2"/>
    </font>
    <font>
      <b/>
      <sz val="10"/>
      <name val="Arial"/>
      <family val="2"/>
    </font>
    <font>
      <b/>
      <sz val="18"/>
      <name val="Arial"/>
      <family val="2"/>
    </font>
    <font>
      <b/>
      <sz val="20"/>
      <name val="Arial"/>
      <family val="2"/>
    </font>
    <font>
      <sz val="10"/>
      <color theme="1"/>
      <name val="Arial"/>
      <family val="2"/>
    </font>
    <font>
      <sz val="7"/>
      <name val="Arial"/>
      <family val="2"/>
    </font>
    <font>
      <sz val="9"/>
      <name val="Arial"/>
      <family val="2"/>
    </font>
    <font>
      <sz val="10"/>
      <name val="Arial"/>
      <family val="2"/>
    </font>
    <font>
      <b/>
      <sz val="14"/>
      <name val="Arial"/>
      <family val="2"/>
    </font>
    <font>
      <b/>
      <sz val="10"/>
      <name val="Arial"/>
      <family val="2"/>
    </font>
    <font>
      <b/>
      <sz val="10"/>
      <color theme="1"/>
      <name val="Arial"/>
      <family val="2"/>
    </font>
    <font>
      <sz val="10"/>
      <color rgb="FF000000"/>
      <name val="Arial"/>
      <family val="2"/>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00B0F0"/>
        <bgColor indexed="64"/>
      </patternFill>
    </fill>
    <fill>
      <patternFill patternType="solid">
        <fgColor rgb="FFFFFF00"/>
        <bgColor indexed="64"/>
      </patternFill>
    </fill>
    <fill>
      <patternFill patternType="solid">
        <fgColor rgb="FFFF0000"/>
        <bgColor indexed="64"/>
      </patternFill>
    </fill>
    <fill>
      <patternFill patternType="solid">
        <fgColor theme="9"/>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s>
  <cellStyleXfs count="2">
    <xf numFmtId="0" fontId="0" fillId="0" borderId="0"/>
    <xf numFmtId="0" fontId="2" fillId="0" borderId="0"/>
  </cellStyleXfs>
  <cellXfs count="242">
    <xf numFmtId="0" fontId="0" fillId="0" borderId="0" xfId="0"/>
    <xf numFmtId="0" fontId="0" fillId="0" borderId="1" xfId="0" applyBorder="1"/>
    <xf numFmtId="0" fontId="2" fillId="0" borderId="1" xfId="0" applyFont="1" applyBorder="1"/>
    <xf numFmtId="164" fontId="3" fillId="2" borderId="0" xfId="0" applyNumberFormat="1" applyFont="1" applyFill="1" applyAlignment="1" applyProtection="1">
      <alignment vertical="center"/>
      <protection locked="0"/>
    </xf>
    <xf numFmtId="0" fontId="2" fillId="0" borderId="0" xfId="0" applyFont="1" applyProtection="1">
      <protection locked="0"/>
    </xf>
    <xf numFmtId="0" fontId="3" fillId="3" borderId="0" xfId="0" applyFont="1" applyFill="1" applyProtection="1">
      <protection locked="0"/>
    </xf>
    <xf numFmtId="0" fontId="2" fillId="0" borderId="0"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left" vertical="top" wrapText="1"/>
      <protection locked="0"/>
    </xf>
    <xf numFmtId="0" fontId="2" fillId="0" borderId="0" xfId="0" applyFont="1" applyFill="1" applyBorder="1" applyAlignment="1" applyProtection="1">
      <alignment horizontal="justify" vertical="top" wrapText="1"/>
      <protection locked="0"/>
    </xf>
    <xf numFmtId="0" fontId="2" fillId="0" borderId="0" xfId="0" applyFont="1" applyFill="1" applyBorder="1" applyAlignment="1" applyProtection="1">
      <alignment horizontal="center" vertical="top" wrapText="1"/>
      <protection locked="0"/>
    </xf>
    <xf numFmtId="0" fontId="3" fillId="0" borderId="0" xfId="0" applyFont="1" applyProtection="1">
      <protection locked="0"/>
    </xf>
    <xf numFmtId="0" fontId="0" fillId="0" borderId="0" xfId="0" applyProtection="1">
      <protection locked="0"/>
    </xf>
    <xf numFmtId="0" fontId="2" fillId="0" borderId="1" xfId="0" applyFont="1" applyBorder="1" applyAlignment="1" applyProtection="1">
      <alignment vertical="top"/>
      <protection locked="0"/>
    </xf>
    <xf numFmtId="0" fontId="6" fillId="4" borderId="1" xfId="0" applyFont="1" applyFill="1" applyBorder="1"/>
    <xf numFmtId="0" fontId="6" fillId="5" borderId="1" xfId="0" applyFont="1" applyFill="1" applyBorder="1"/>
    <xf numFmtId="0" fontId="6" fillId="7" borderId="1" xfId="0" applyFont="1" applyFill="1" applyBorder="1"/>
    <xf numFmtId="0" fontId="6" fillId="6" borderId="1" xfId="0" applyFont="1" applyFill="1" applyBorder="1"/>
    <xf numFmtId="164" fontId="2" fillId="0" borderId="0" xfId="0" applyNumberFormat="1" applyFont="1" applyFill="1" applyAlignment="1" applyProtection="1">
      <alignment vertical="center"/>
      <protection locked="0"/>
    </xf>
    <xf numFmtId="0" fontId="2" fillId="0" borderId="0" xfId="0" applyFont="1" applyFill="1" applyProtection="1">
      <protection locked="0"/>
    </xf>
    <xf numFmtId="0" fontId="1" fillId="0" borderId="1" xfId="0" applyFont="1" applyFill="1" applyBorder="1" applyAlignment="1" applyProtection="1">
      <alignment horizontal="justify" vertical="center" wrapText="1"/>
      <protection locked="0"/>
    </xf>
    <xf numFmtId="0" fontId="3" fillId="0" borderId="0" xfId="0" applyFont="1" applyFill="1" applyProtection="1">
      <protection locked="0"/>
    </xf>
    <xf numFmtId="0" fontId="3" fillId="0" borderId="0" xfId="0" applyFont="1" applyProtection="1"/>
    <xf numFmtId="0" fontId="1" fillId="0" borderId="0" xfId="0" applyFont="1" applyProtection="1"/>
    <xf numFmtId="0" fontId="2" fillId="0" borderId="3" xfId="0" applyFont="1" applyFill="1" applyBorder="1" applyAlignment="1" applyProtection="1">
      <alignment horizontal="center" vertical="center" wrapText="1"/>
      <protection locked="0"/>
    </xf>
    <xf numFmtId="0" fontId="2" fillId="0" borderId="4" xfId="0" applyFont="1" applyFill="1" applyBorder="1" applyAlignment="1" applyProtection="1">
      <alignment horizontal="center" vertical="center" wrapText="1"/>
      <protection locked="0"/>
    </xf>
    <xf numFmtId="0" fontId="2" fillId="0" borderId="1" xfId="0" applyFont="1" applyBorder="1" applyAlignment="1" applyProtection="1">
      <alignment horizontal="left" vertical="center" wrapText="1"/>
      <protection locked="0"/>
    </xf>
    <xf numFmtId="0" fontId="2" fillId="0" borderId="1" xfId="0" applyFont="1" applyFill="1" applyBorder="1" applyAlignment="1" applyProtection="1">
      <alignment horizontal="left" vertical="top" wrapText="1"/>
      <protection locked="0"/>
    </xf>
    <xf numFmtId="0" fontId="0" fillId="0" borderId="0" xfId="0" applyProtection="1">
      <protection locked="0"/>
    </xf>
    <xf numFmtId="0" fontId="2" fillId="0" borderId="1" xfId="0" applyFont="1" applyFill="1" applyBorder="1" applyAlignment="1" applyProtection="1">
      <alignment horizontal="justify" vertical="top" wrapText="1"/>
      <protection locked="0"/>
    </xf>
    <xf numFmtId="0" fontId="2" fillId="0" borderId="1" xfId="0" quotePrefix="1" applyFont="1" applyFill="1" applyBorder="1" applyAlignment="1" applyProtection="1">
      <alignment vertical="center" wrapText="1"/>
      <protection locked="0"/>
    </xf>
    <xf numFmtId="0" fontId="2" fillId="0" borderId="1" xfId="0" applyFont="1" applyFill="1" applyBorder="1" applyAlignment="1" applyProtection="1">
      <alignment horizontal="justify" vertical="center" wrapText="1"/>
      <protection locked="0"/>
    </xf>
    <xf numFmtId="0" fontId="2" fillId="3" borderId="1" xfId="0" applyFont="1" applyFill="1" applyBorder="1" applyAlignment="1" applyProtection="1">
      <alignment horizontal="left" vertical="top" wrapText="1"/>
      <protection locked="0"/>
    </xf>
    <xf numFmtId="0" fontId="4" fillId="2" borderId="0" xfId="0" applyFont="1" applyFill="1" applyProtection="1">
      <protection locked="0"/>
    </xf>
    <xf numFmtId="0" fontId="0" fillId="0" borderId="0" xfId="0" applyProtection="1">
      <protection locked="0"/>
    </xf>
    <xf numFmtId="0" fontId="6" fillId="0" borderId="0" xfId="0" applyFont="1" applyFill="1" applyBorder="1" applyAlignment="1" applyProtection="1">
      <alignment horizontal="center" vertical="center" wrapText="1"/>
      <protection locked="0"/>
    </xf>
    <xf numFmtId="0" fontId="1" fillId="0" borderId="0" xfId="0" applyFont="1" applyFill="1" applyBorder="1" applyAlignment="1" applyProtection="1">
      <alignment horizontal="justify" vertical="center" wrapText="1"/>
      <protection locked="0"/>
    </xf>
    <xf numFmtId="0" fontId="0" fillId="0" borderId="0" xfId="0" applyProtection="1">
      <protection locked="0"/>
    </xf>
    <xf numFmtId="0" fontId="2" fillId="0" borderId="1" xfId="0" applyFont="1" applyBorder="1" applyAlignment="1" applyProtection="1">
      <alignment horizontal="left" vertical="center" wrapText="1"/>
      <protection locked="0"/>
    </xf>
    <xf numFmtId="0" fontId="6" fillId="2" borderId="1" xfId="0" applyFont="1" applyFill="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3" fillId="3" borderId="0" xfId="0" applyFont="1" applyFill="1" applyAlignment="1" applyProtection="1">
      <alignment vertical="center"/>
      <protection locked="0"/>
    </xf>
    <xf numFmtId="0" fontId="2" fillId="0" borderId="1" xfId="0" applyFont="1" applyBorder="1" applyAlignment="1" applyProtection="1">
      <alignment horizontal="left" vertical="center" wrapText="1"/>
    </xf>
    <xf numFmtId="0" fontId="2" fillId="0" borderId="1"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textRotation="90" wrapText="1"/>
      <protection locked="0"/>
    </xf>
    <xf numFmtId="0" fontId="2" fillId="3" borderId="1" xfId="0" applyFont="1" applyFill="1" applyBorder="1" applyAlignment="1" applyProtection="1">
      <alignment vertical="center"/>
      <protection locked="0"/>
    </xf>
    <xf numFmtId="0" fontId="2" fillId="0" borderId="1" xfId="0" applyFont="1" applyFill="1" applyBorder="1" applyAlignment="1" applyProtection="1">
      <alignment horizontal="left" vertical="center" wrapText="1"/>
      <protection locked="0"/>
    </xf>
    <xf numFmtId="0" fontId="2" fillId="0" borderId="1" xfId="0" applyFont="1" applyFill="1" applyBorder="1" applyAlignment="1" applyProtection="1">
      <alignment horizontal="center" vertical="center" wrapText="1"/>
      <protection locked="0"/>
    </xf>
    <xf numFmtId="0" fontId="2" fillId="3" borderId="2" xfId="0" applyFont="1" applyFill="1" applyBorder="1" applyAlignment="1" applyProtection="1">
      <alignment horizontal="center" vertical="center" wrapText="1"/>
      <protection locked="0"/>
    </xf>
    <xf numFmtId="0" fontId="2" fillId="3" borderId="1" xfId="0" applyFont="1" applyFill="1" applyBorder="1" applyAlignment="1" applyProtection="1">
      <alignment horizontal="center" vertical="center" wrapText="1"/>
      <protection locked="0"/>
    </xf>
    <xf numFmtId="0" fontId="2" fillId="3" borderId="0" xfId="0" applyFont="1" applyFill="1" applyProtection="1">
      <protection locked="0"/>
    </xf>
    <xf numFmtId="0" fontId="10" fillId="0" borderId="1" xfId="0" applyFont="1" applyFill="1" applyBorder="1" applyAlignment="1" applyProtection="1">
      <alignment horizontal="center" vertical="center" wrapText="1"/>
      <protection locked="0"/>
    </xf>
    <xf numFmtId="0" fontId="11" fillId="0" borderId="0" xfId="0" applyFont="1" applyProtection="1">
      <protection locked="0"/>
    </xf>
    <xf numFmtId="0" fontId="11" fillId="0" borderId="1" xfId="0" applyFont="1" applyFill="1" applyBorder="1" applyAlignment="1" applyProtection="1">
      <alignment horizontal="center" vertical="center"/>
      <protection locked="0"/>
    </xf>
    <xf numFmtId="0" fontId="11" fillId="0" borderId="1" xfId="0" applyFont="1" applyFill="1" applyBorder="1" applyAlignment="1" applyProtection="1">
      <alignment horizontal="left" vertical="center"/>
      <protection locked="0"/>
    </xf>
    <xf numFmtId="0" fontId="11" fillId="0" borderId="1" xfId="0" applyFont="1" applyBorder="1" applyAlignment="1" applyProtection="1">
      <alignment horizontal="left" vertical="center" wrapText="1"/>
      <protection locked="0"/>
    </xf>
    <xf numFmtId="0" fontId="11" fillId="0" borderId="1" xfId="0" applyFont="1" applyFill="1" applyBorder="1" applyAlignment="1" applyProtection="1">
      <alignment horizontal="center" vertical="center" textRotation="90"/>
      <protection locked="0"/>
    </xf>
    <xf numFmtId="0" fontId="11" fillId="0" borderId="1" xfId="0" applyFont="1" applyFill="1" applyBorder="1" applyAlignment="1" applyProtection="1">
      <alignment horizontal="center" vertical="center" wrapText="1"/>
      <protection locked="0"/>
    </xf>
    <xf numFmtId="164" fontId="11" fillId="0" borderId="0" xfId="0" applyNumberFormat="1" applyFont="1" applyFill="1" applyAlignment="1" applyProtection="1">
      <alignment vertical="center"/>
      <protection locked="0"/>
    </xf>
    <xf numFmtId="0" fontId="11" fillId="0" borderId="1" xfId="0" applyFont="1" applyFill="1" applyBorder="1" applyAlignment="1" applyProtection="1">
      <alignment horizontal="center" vertical="center" textRotation="90" wrapText="1"/>
      <protection locked="0"/>
    </xf>
    <xf numFmtId="0" fontId="11" fillId="0" borderId="0" xfId="0" applyFont="1" applyFill="1" applyProtection="1">
      <protection locked="0"/>
    </xf>
    <xf numFmtId="0" fontId="2" fillId="0" borderId="1" xfId="0" applyFont="1" applyBorder="1" applyAlignment="1" applyProtection="1">
      <alignment horizontal="left" vertical="center"/>
    </xf>
    <xf numFmtId="0" fontId="2" fillId="0" borderId="5" xfId="0" applyFont="1" applyFill="1" applyBorder="1" applyAlignment="1" applyProtection="1">
      <alignment horizontal="center" vertical="center" wrapText="1"/>
    </xf>
    <xf numFmtId="0" fontId="9" fillId="3" borderId="1" xfId="0" applyFont="1" applyFill="1" applyBorder="1" applyAlignment="1" applyProtection="1">
      <alignment horizontal="left" vertical="center" wrapText="1"/>
    </xf>
    <xf numFmtId="0" fontId="2" fillId="0" borderId="1" xfId="0" applyFont="1" applyFill="1" applyBorder="1" applyAlignment="1" applyProtection="1">
      <alignment horizontal="center" vertical="center" wrapText="1"/>
    </xf>
    <xf numFmtId="0" fontId="2" fillId="0" borderId="1" xfId="0" applyFont="1" applyBorder="1" applyAlignment="1" applyProtection="1">
      <alignment horizontal="center" vertical="center"/>
      <protection locked="0"/>
    </xf>
    <xf numFmtId="0" fontId="2" fillId="0" borderId="1" xfId="0" applyFont="1" applyBorder="1" applyAlignment="1" applyProtection="1">
      <alignment horizontal="left" vertical="center" wrapText="1"/>
      <protection locked="0"/>
    </xf>
    <xf numFmtId="0" fontId="2" fillId="0" borderId="1" xfId="0" applyFont="1" applyBorder="1" applyAlignment="1" applyProtection="1">
      <alignment horizontal="left" vertical="center" wrapText="1"/>
      <protection locked="0"/>
    </xf>
    <xf numFmtId="0" fontId="2" fillId="0" borderId="6" xfId="0" applyFont="1" applyFill="1" applyBorder="1" applyAlignment="1" applyProtection="1">
      <alignment horizontal="left" vertical="center" wrapText="1"/>
      <protection locked="0"/>
    </xf>
    <xf numFmtId="0" fontId="11" fillId="0" borderId="1" xfId="0" applyFont="1" applyFill="1" applyBorder="1" applyAlignment="1" applyProtection="1">
      <alignment horizontal="justify" vertical="center" wrapText="1"/>
      <protection locked="0"/>
    </xf>
    <xf numFmtId="0" fontId="12" fillId="3" borderId="1" xfId="1" applyFont="1" applyFill="1" applyBorder="1" applyAlignment="1">
      <alignment horizontal="left" vertical="center" wrapText="1"/>
    </xf>
    <xf numFmtId="164" fontId="12" fillId="3" borderId="0" xfId="1" applyNumberFormat="1" applyFont="1" applyFill="1" applyAlignment="1">
      <alignment vertical="center"/>
    </xf>
    <xf numFmtId="0" fontId="14" fillId="3" borderId="1" xfId="1" applyFont="1" applyFill="1" applyBorder="1" applyAlignment="1">
      <alignment horizontal="center" vertical="center" wrapText="1"/>
    </xf>
    <xf numFmtId="0" fontId="15" fillId="0" borderId="1" xfId="1" applyFont="1" applyFill="1" applyBorder="1" applyAlignment="1">
      <alignment horizontal="center" vertical="center" wrapText="1"/>
    </xf>
    <xf numFmtId="0" fontId="15" fillId="0" borderId="1" xfId="1" applyFont="1" applyBorder="1" applyAlignment="1">
      <alignment horizontal="center" vertical="center" wrapText="1"/>
    </xf>
    <xf numFmtId="0" fontId="14" fillId="0" borderId="1" xfId="1" applyFont="1" applyFill="1" applyBorder="1" applyAlignment="1">
      <alignment horizontal="center" vertical="center" wrapText="1"/>
    </xf>
    <xf numFmtId="0" fontId="12" fillId="3" borderId="1" xfId="1" applyFont="1" applyFill="1" applyBorder="1" applyAlignment="1">
      <alignment horizontal="left" vertical="top" wrapText="1"/>
    </xf>
    <xf numFmtId="0" fontId="16" fillId="3" borderId="1" xfId="1" applyFont="1" applyFill="1" applyBorder="1" applyAlignment="1">
      <alignment horizontal="justify" vertical="top" wrapText="1"/>
    </xf>
    <xf numFmtId="9" fontId="14" fillId="3" borderId="1" xfId="1" applyNumberFormat="1" applyFont="1" applyFill="1" applyBorder="1" applyAlignment="1">
      <alignment horizontal="center" vertical="center" wrapText="1"/>
    </xf>
    <xf numFmtId="0" fontId="12" fillId="0" borderId="1" xfId="1" applyFont="1" applyFill="1" applyBorder="1" applyAlignment="1">
      <alignment horizontal="center" vertical="center" wrapText="1"/>
    </xf>
    <xf numFmtId="0" fontId="12" fillId="3" borderId="0" xfId="1" applyFont="1" applyFill="1" applyAlignment="1">
      <alignment vertical="center"/>
    </xf>
    <xf numFmtId="0" fontId="12" fillId="0" borderId="1" xfId="1" applyFont="1" applyFill="1" applyBorder="1" applyAlignment="1">
      <alignment horizontal="left" vertical="top" wrapText="1"/>
    </xf>
    <xf numFmtId="0" fontId="14" fillId="3" borderId="1" xfId="1" applyFont="1" applyFill="1" applyBorder="1" applyAlignment="1">
      <alignment horizontal="left" vertical="top" wrapText="1"/>
    </xf>
    <xf numFmtId="0" fontId="2" fillId="3" borderId="14" xfId="1" applyFont="1" applyFill="1" applyBorder="1" applyAlignment="1">
      <alignment horizontal="left" vertical="center" wrapText="1"/>
    </xf>
    <xf numFmtId="0" fontId="2"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left" vertical="center" wrapText="1"/>
      <protection locked="0"/>
    </xf>
    <xf numFmtId="0" fontId="2" fillId="0" borderId="14" xfId="0" applyFont="1" applyFill="1" applyBorder="1" applyAlignment="1" applyProtection="1">
      <alignment horizontal="center" vertical="center" wrapText="1"/>
    </xf>
    <xf numFmtId="0" fontId="2" fillId="0" borderId="14" xfId="0" applyFont="1" applyFill="1" applyBorder="1" applyAlignment="1" applyProtection="1">
      <alignment horizontal="center" vertical="center" wrapText="1"/>
      <protection locked="0"/>
    </xf>
    <xf numFmtId="0" fontId="2" fillId="0" borderId="15" xfId="0" applyFont="1" applyFill="1" applyBorder="1" applyAlignment="1" applyProtection="1">
      <alignment horizontal="center" vertical="center" wrapText="1"/>
      <protection locked="0"/>
    </xf>
    <xf numFmtId="0" fontId="2" fillId="0" borderId="2" xfId="0" applyFont="1" applyFill="1" applyBorder="1" applyAlignment="1" applyProtection="1">
      <alignment horizontal="center" vertical="center" wrapText="1"/>
      <protection locked="0"/>
    </xf>
    <xf numFmtId="0" fontId="2" fillId="0" borderId="14" xfId="0" applyFont="1" applyFill="1" applyBorder="1" applyAlignment="1" applyProtection="1">
      <alignment horizontal="left" vertical="top" wrapText="1"/>
      <protection locked="0"/>
    </xf>
    <xf numFmtId="0" fontId="6" fillId="0" borderId="1" xfId="0" applyFont="1" applyFill="1" applyBorder="1" applyAlignment="1" applyProtection="1">
      <alignment horizontal="center" vertical="center" wrapText="1"/>
    </xf>
    <xf numFmtId="0" fontId="10" fillId="0" borderId="14"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xf>
    <xf numFmtId="14" fontId="2" fillId="0" borderId="1" xfId="0" applyNumberFormat="1" applyFont="1" applyFill="1" applyBorder="1" applyAlignment="1" applyProtection="1">
      <alignment horizontal="center" vertical="center" wrapText="1"/>
      <protection locked="0"/>
    </xf>
    <xf numFmtId="0" fontId="12" fillId="3" borderId="1" xfId="1" applyFont="1" applyFill="1" applyBorder="1" applyAlignment="1">
      <alignment horizontal="left" vertical="top" wrapText="1"/>
    </xf>
    <xf numFmtId="0" fontId="4" fillId="2" borderId="11" xfId="0" applyFont="1" applyFill="1" applyBorder="1" applyProtection="1">
      <protection locked="0"/>
    </xf>
    <xf numFmtId="0" fontId="1" fillId="0" borderId="14" xfId="0" applyFont="1" applyFill="1" applyBorder="1" applyAlignment="1" applyProtection="1">
      <alignment horizontal="left" vertical="center" wrapText="1"/>
      <protection locked="0"/>
    </xf>
    <xf numFmtId="0" fontId="6" fillId="0" borderId="14" xfId="0" applyFont="1" applyFill="1" applyBorder="1" applyAlignment="1" applyProtection="1">
      <alignment horizontal="center" vertical="center" wrapText="1"/>
      <protection locked="0"/>
    </xf>
    <xf numFmtId="14" fontId="12" fillId="0" borderId="1" xfId="1" applyNumberFormat="1" applyFont="1" applyFill="1" applyBorder="1" applyAlignment="1">
      <alignment horizontal="center" vertical="center" wrapText="1"/>
    </xf>
    <xf numFmtId="0" fontId="2" fillId="3" borderId="1" xfId="1" applyFont="1" applyFill="1" applyBorder="1" applyAlignment="1">
      <alignment horizontal="center" vertical="center" wrapText="1"/>
    </xf>
    <xf numFmtId="0" fontId="2" fillId="3" borderId="1" xfId="1" applyFont="1" applyFill="1" applyBorder="1" applyAlignment="1">
      <alignment wrapText="1"/>
    </xf>
    <xf numFmtId="0" fontId="2" fillId="0" borderId="2" xfId="0" applyFont="1" applyFill="1" applyBorder="1" applyAlignment="1" applyProtection="1">
      <protection locked="0"/>
    </xf>
    <xf numFmtId="0" fontId="2" fillId="0" borderId="14" xfId="0" applyFont="1" applyFill="1" applyBorder="1" applyAlignment="1" applyProtection="1">
      <alignment horizontal="center" vertical="top" wrapText="1"/>
      <protection locked="0"/>
    </xf>
    <xf numFmtId="0" fontId="2" fillId="0" borderId="7" xfId="0" applyFont="1" applyFill="1" applyBorder="1" applyAlignment="1" applyProtection="1">
      <alignment horizontal="center" vertical="top" wrapText="1"/>
      <protection locked="0"/>
    </xf>
    <xf numFmtId="0" fontId="2" fillId="0" borderId="8" xfId="0" applyFont="1" applyFill="1" applyBorder="1" applyAlignment="1" applyProtection="1">
      <alignment horizontal="center" vertical="top" wrapText="1"/>
      <protection locked="0"/>
    </xf>
    <xf numFmtId="0" fontId="2" fillId="0" borderId="3" xfId="0" applyFont="1" applyFill="1" applyBorder="1" applyAlignment="1" applyProtection="1">
      <alignment horizontal="center" vertical="top" wrapText="1"/>
      <protection locked="0"/>
    </xf>
    <xf numFmtId="0" fontId="2" fillId="0" borderId="4" xfId="0" applyFont="1" applyFill="1" applyBorder="1" applyAlignment="1" applyProtection="1">
      <alignment horizontal="center" vertical="top" wrapText="1"/>
      <protection locked="0"/>
    </xf>
    <xf numFmtId="0" fontId="2" fillId="0" borderId="3" xfId="0" applyFont="1" applyFill="1" applyBorder="1" applyAlignment="1" applyProtection="1">
      <alignment horizontal="center" wrapText="1"/>
      <protection locked="0"/>
    </xf>
    <xf numFmtId="0" fontId="0" fillId="0" borderId="4" xfId="0" applyBorder="1" applyProtection="1">
      <protection locked="0"/>
    </xf>
    <xf numFmtId="0" fontId="0" fillId="0" borderId="9" xfId="0" applyBorder="1" applyProtection="1">
      <protection locked="0"/>
    </xf>
    <xf numFmtId="0" fontId="0" fillId="0" borderId="10" xfId="0" applyBorder="1" applyProtection="1">
      <protection locked="0"/>
    </xf>
    <xf numFmtId="0" fontId="6" fillId="0" borderId="1" xfId="0" applyFont="1" applyBorder="1" applyAlignment="1" applyProtection="1">
      <alignment horizontal="center" vertical="center" wrapText="1"/>
      <protection locked="0"/>
    </xf>
    <xf numFmtId="0" fontId="2" fillId="3" borderId="1" xfId="0" applyFont="1" applyFill="1" applyBorder="1" applyAlignment="1" applyProtection="1">
      <alignment horizontal="left" vertical="top" wrapText="1"/>
      <protection locked="0"/>
    </xf>
    <xf numFmtId="0" fontId="0" fillId="3" borderId="1" xfId="0" applyFill="1" applyBorder="1" applyAlignment="1" applyProtection="1">
      <alignment horizontal="left" vertical="top" wrapText="1"/>
      <protection locked="0"/>
    </xf>
    <xf numFmtId="0" fontId="2" fillId="3" borderId="2" xfId="0" applyFont="1" applyFill="1" applyBorder="1" applyAlignment="1" applyProtection="1">
      <alignment horizontal="center" vertical="center" wrapText="1"/>
      <protection locked="0"/>
    </xf>
    <xf numFmtId="0" fontId="2" fillId="0" borderId="5" xfId="0" applyFont="1" applyFill="1" applyBorder="1" applyAlignment="1" applyProtection="1">
      <alignment horizontal="left" vertical="justify" wrapText="1"/>
      <protection locked="0"/>
    </xf>
    <xf numFmtId="0" fontId="2" fillId="0" borderId="6" xfId="0" applyFont="1" applyFill="1" applyBorder="1" applyAlignment="1" applyProtection="1">
      <alignment horizontal="left" vertical="justify" wrapText="1"/>
      <protection locked="0"/>
    </xf>
    <xf numFmtId="0" fontId="2" fillId="0" borderId="1" xfId="0" applyFont="1" applyFill="1" applyBorder="1" applyAlignment="1" applyProtection="1">
      <alignment horizontal="left" vertical="top" wrapText="1"/>
      <protection locked="0"/>
    </xf>
    <xf numFmtId="0" fontId="2" fillId="3" borderId="5" xfId="0" applyFont="1" applyFill="1" applyBorder="1" applyAlignment="1" applyProtection="1">
      <alignment horizontal="center" vertical="center" wrapText="1"/>
      <protection locked="0"/>
    </xf>
    <xf numFmtId="0" fontId="2" fillId="3" borderId="6" xfId="0" applyFont="1" applyFill="1" applyBorder="1" applyAlignment="1" applyProtection="1">
      <alignment horizontal="center" vertical="center" wrapText="1"/>
      <protection locked="0"/>
    </xf>
    <xf numFmtId="0" fontId="0" fillId="0" borderId="1" xfId="0" applyFill="1" applyBorder="1" applyAlignment="1" applyProtection="1">
      <alignment horizontal="left" vertical="top" wrapText="1"/>
      <protection locked="0"/>
    </xf>
    <xf numFmtId="0" fontId="2" fillId="0" borderId="1" xfId="0" applyFont="1" applyFill="1" applyBorder="1" applyAlignment="1" applyProtection="1">
      <alignment horizontal="center" vertical="center" wrapText="1"/>
      <protection locked="0"/>
    </xf>
    <xf numFmtId="164" fontId="5" fillId="2" borderId="7" xfId="0" applyNumberFormat="1" applyFont="1" applyFill="1" applyBorder="1" applyAlignment="1" applyProtection="1">
      <alignment horizontal="center" vertical="center" wrapText="1"/>
      <protection locked="0"/>
    </xf>
    <xf numFmtId="164" fontId="5" fillId="2" borderId="12" xfId="0" applyNumberFormat="1" applyFont="1" applyFill="1" applyBorder="1" applyAlignment="1" applyProtection="1">
      <alignment horizontal="center" vertical="center" wrapText="1"/>
      <protection locked="0"/>
    </xf>
    <xf numFmtId="164" fontId="5" fillId="2" borderId="8" xfId="0" applyNumberFormat="1" applyFont="1" applyFill="1" applyBorder="1" applyAlignment="1" applyProtection="1">
      <alignment horizontal="center" vertical="center" wrapText="1"/>
      <protection locked="0"/>
    </xf>
    <xf numFmtId="164" fontId="5" fillId="2" borderId="3" xfId="0" applyNumberFormat="1" applyFont="1" applyFill="1" applyBorder="1" applyAlignment="1" applyProtection="1">
      <alignment horizontal="center" vertical="center" wrapText="1"/>
      <protection locked="0"/>
    </xf>
    <xf numFmtId="164" fontId="5" fillId="2" borderId="0" xfId="0" applyNumberFormat="1" applyFont="1" applyFill="1" applyBorder="1" applyAlignment="1" applyProtection="1">
      <alignment horizontal="center" vertical="center" wrapText="1"/>
      <protection locked="0"/>
    </xf>
    <xf numFmtId="164" fontId="5" fillId="2" borderId="4" xfId="0" applyNumberFormat="1" applyFont="1" applyFill="1" applyBorder="1" applyAlignment="1" applyProtection="1">
      <alignment horizontal="center" vertical="center" wrapText="1"/>
      <protection locked="0"/>
    </xf>
    <xf numFmtId="164" fontId="5" fillId="2" borderId="9" xfId="0" applyNumberFormat="1" applyFont="1" applyFill="1" applyBorder="1" applyAlignment="1" applyProtection="1">
      <alignment horizontal="center" vertical="center" wrapText="1"/>
      <protection locked="0"/>
    </xf>
    <xf numFmtId="164" fontId="5" fillId="2" borderId="13" xfId="0" applyNumberFormat="1" applyFont="1" applyFill="1" applyBorder="1" applyAlignment="1" applyProtection="1">
      <alignment horizontal="center" vertical="center" wrapText="1"/>
      <protection locked="0"/>
    </xf>
    <xf numFmtId="164" fontId="5" fillId="2" borderId="10" xfId="0" applyNumberFormat="1" applyFont="1" applyFill="1" applyBorder="1" applyAlignment="1" applyProtection="1">
      <alignment horizontal="center" vertical="center" wrapText="1"/>
      <protection locked="0"/>
    </xf>
    <xf numFmtId="0" fontId="2" fillId="0" borderId="5" xfId="0" applyFont="1" applyBorder="1" applyAlignment="1" applyProtection="1">
      <alignment horizontal="left" vertical="top"/>
      <protection locked="0"/>
    </xf>
    <xf numFmtId="0" fontId="2" fillId="0" borderId="6"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0" borderId="5" xfId="0" applyFont="1" applyBorder="1" applyAlignment="1" applyProtection="1">
      <alignment horizontal="left" vertical="center" wrapText="1"/>
      <protection locked="0"/>
    </xf>
    <xf numFmtId="0" fontId="2" fillId="0" borderId="11"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1" xfId="0" applyFont="1" applyFill="1" applyBorder="1" applyAlignment="1" applyProtection="1">
      <alignment horizontal="left" vertical="center" wrapText="1"/>
      <protection locked="0"/>
    </xf>
    <xf numFmtId="0" fontId="2" fillId="0" borderId="1" xfId="0" applyFont="1" applyBorder="1" applyAlignment="1" applyProtection="1">
      <alignment horizontal="left" vertical="center" wrapText="1"/>
      <protection locked="0"/>
    </xf>
    <xf numFmtId="0" fontId="6" fillId="2" borderId="1" xfId="0" applyFont="1" applyFill="1" applyBorder="1" applyAlignment="1" applyProtection="1">
      <alignment horizontal="center" vertical="center" wrapText="1"/>
      <protection locked="0"/>
    </xf>
    <xf numFmtId="0" fontId="2" fillId="0" borderId="1" xfId="0" applyFont="1" applyBorder="1" applyAlignment="1" applyProtection="1">
      <alignment horizontal="left" vertical="top"/>
      <protection locked="0"/>
    </xf>
    <xf numFmtId="0" fontId="11" fillId="0" borderId="1" xfId="0" applyFont="1" applyFill="1" applyBorder="1" applyAlignment="1" applyProtection="1">
      <alignment horizontal="center" vertical="center" wrapText="1"/>
      <protection locked="0"/>
    </xf>
    <xf numFmtId="0" fontId="11" fillId="0" borderId="14" xfId="0" applyFont="1" applyFill="1" applyBorder="1" applyAlignment="1" applyProtection="1">
      <alignment horizontal="center" vertical="center" wrapText="1"/>
      <protection locked="0"/>
    </xf>
    <xf numFmtId="0" fontId="2" fillId="0" borderId="16" xfId="0" applyFont="1" applyFill="1" applyBorder="1" applyAlignment="1" applyProtection="1">
      <alignment horizontal="center" vertical="center" wrapText="1"/>
      <protection locked="0"/>
    </xf>
    <xf numFmtId="0" fontId="2" fillId="0" borderId="19" xfId="0" applyFont="1" applyFill="1" applyBorder="1" applyAlignment="1" applyProtection="1">
      <alignment horizontal="center" vertical="center" wrapText="1"/>
      <protection locked="0"/>
    </xf>
    <xf numFmtId="0" fontId="2" fillId="0" borderId="17" xfId="0" applyFont="1" applyFill="1" applyBorder="1" applyAlignment="1" applyProtection="1">
      <alignment horizontal="center" vertical="center" wrapText="1"/>
      <protection locked="0"/>
    </xf>
    <xf numFmtId="0" fontId="2" fillId="0" borderId="18" xfId="0" applyFont="1" applyFill="1" applyBorder="1" applyAlignment="1" applyProtection="1">
      <alignment horizontal="center" vertical="center" wrapText="1"/>
      <protection locked="0"/>
    </xf>
    <xf numFmtId="0" fontId="11" fillId="0" borderId="2" xfId="0" applyFont="1" applyFill="1" applyBorder="1" applyAlignment="1" applyProtection="1">
      <alignment horizontal="center" vertical="center" wrapText="1"/>
      <protection locked="0"/>
    </xf>
    <xf numFmtId="0" fontId="6" fillId="0" borderId="5" xfId="0" applyFont="1" applyBorder="1" applyAlignment="1" applyProtection="1">
      <alignment horizontal="center" vertical="center" wrapText="1"/>
      <protection locked="0"/>
    </xf>
    <xf numFmtId="0" fontId="6" fillId="0" borderId="11" xfId="0" applyFont="1" applyBorder="1" applyAlignment="1" applyProtection="1">
      <alignment horizontal="center" vertical="center" wrapText="1"/>
      <protection locked="0"/>
    </xf>
    <xf numFmtId="0" fontId="6" fillId="0" borderId="6" xfId="0" applyFont="1" applyBorder="1" applyAlignment="1" applyProtection="1">
      <alignment horizontal="center" vertical="center" wrapText="1"/>
      <protection locked="0"/>
    </xf>
    <xf numFmtId="0" fontId="11" fillId="0" borderId="7" xfId="0" applyFont="1" applyFill="1" applyBorder="1" applyAlignment="1" applyProtection="1">
      <alignment horizontal="center" vertical="center" wrapText="1"/>
      <protection locked="0"/>
    </xf>
    <xf numFmtId="0" fontId="11" fillId="0" borderId="8" xfId="0" applyFont="1" applyFill="1" applyBorder="1" applyAlignment="1" applyProtection="1">
      <alignment horizontal="center" vertical="center" wrapText="1"/>
      <protection locked="0"/>
    </xf>
    <xf numFmtId="0" fontId="11" fillId="0" borderId="3" xfId="0" applyFont="1" applyFill="1" applyBorder="1" applyAlignment="1" applyProtection="1">
      <alignment horizontal="center" vertical="center" wrapText="1"/>
      <protection locked="0"/>
    </xf>
    <xf numFmtId="0" fontId="11" fillId="0" borderId="4" xfId="0" applyFont="1" applyFill="1" applyBorder="1" applyAlignment="1" applyProtection="1">
      <alignment horizontal="center" vertical="center" wrapText="1"/>
      <protection locked="0"/>
    </xf>
    <xf numFmtId="0" fontId="11" fillId="0" borderId="9" xfId="0" applyFont="1" applyFill="1" applyBorder="1" applyAlignment="1" applyProtection="1">
      <alignment horizontal="center" vertical="center" wrapText="1"/>
      <protection locked="0"/>
    </xf>
    <xf numFmtId="0" fontId="11" fillId="0" borderId="10" xfId="0" applyFont="1" applyFill="1" applyBorder="1" applyAlignment="1" applyProtection="1">
      <alignment horizontal="center" vertical="center" wrapText="1"/>
      <protection locked="0"/>
    </xf>
    <xf numFmtId="0" fontId="2" fillId="0" borderId="14" xfId="0" applyFont="1" applyFill="1" applyBorder="1" applyAlignment="1" applyProtection="1">
      <alignment horizontal="center" vertical="center" wrapText="1"/>
      <protection locked="0"/>
    </xf>
    <xf numFmtId="0" fontId="2" fillId="0" borderId="15" xfId="0" applyFont="1" applyFill="1" applyBorder="1" applyAlignment="1" applyProtection="1">
      <alignment horizontal="center" vertical="center" wrapText="1"/>
      <protection locked="0"/>
    </xf>
    <xf numFmtId="0" fontId="2" fillId="0" borderId="2" xfId="0" applyFont="1" applyFill="1" applyBorder="1" applyAlignment="1" applyProtection="1">
      <alignment horizontal="center" vertical="center" wrapText="1"/>
      <protection locked="0"/>
    </xf>
    <xf numFmtId="0" fontId="6" fillId="0" borderId="1" xfId="0" applyFont="1" applyFill="1" applyBorder="1" applyAlignment="1" applyProtection="1">
      <alignment horizontal="center" vertical="center" wrapText="1"/>
    </xf>
    <xf numFmtId="0" fontId="2" fillId="0" borderId="14" xfId="0" applyFont="1" applyFill="1" applyBorder="1" applyAlignment="1" applyProtection="1">
      <alignment horizontal="left" vertical="top" wrapText="1"/>
      <protection locked="0"/>
    </xf>
    <xf numFmtId="0" fontId="2" fillId="0" borderId="15" xfId="0" applyFont="1" applyFill="1" applyBorder="1" applyAlignment="1" applyProtection="1">
      <alignment horizontal="left" vertical="top" wrapText="1"/>
      <protection locked="0"/>
    </xf>
    <xf numFmtId="0" fontId="2" fillId="0" borderId="2" xfId="0" applyFont="1" applyFill="1" applyBorder="1" applyAlignment="1" applyProtection="1">
      <alignment horizontal="left" vertical="top" wrapText="1"/>
      <protection locked="0"/>
    </xf>
    <xf numFmtId="0" fontId="2" fillId="0" borderId="14"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2" xfId="0" applyFont="1" applyFill="1" applyBorder="1" applyAlignment="1" applyProtection="1">
      <alignment horizontal="center" vertical="center" wrapText="1"/>
    </xf>
    <xf numFmtId="14" fontId="2" fillId="0" borderId="1" xfId="0" applyNumberFormat="1" applyFont="1" applyBorder="1" applyAlignment="1" applyProtection="1">
      <alignment horizontal="left" vertical="top"/>
      <protection locked="0"/>
    </xf>
    <xf numFmtId="0" fontId="2" fillId="0" borderId="5" xfId="0" applyFont="1" applyBorder="1" applyAlignment="1" applyProtection="1">
      <alignment horizontal="left"/>
      <protection locked="0"/>
    </xf>
    <xf numFmtId="0" fontId="0" fillId="0" borderId="11" xfId="0" applyBorder="1" applyAlignment="1" applyProtection="1">
      <alignment horizontal="left"/>
      <protection locked="0"/>
    </xf>
    <xf numFmtId="0" fontId="0" fillId="0" borderId="6" xfId="0" applyBorder="1" applyAlignment="1" applyProtection="1">
      <alignment horizontal="left"/>
      <protection locked="0"/>
    </xf>
    <xf numFmtId="0" fontId="0" fillId="0" borderId="1" xfId="0" applyBorder="1" applyAlignment="1" applyProtection="1">
      <alignment horizontal="center"/>
      <protection locked="0"/>
    </xf>
    <xf numFmtId="14" fontId="2" fillId="0" borderId="5" xfId="0" applyNumberFormat="1" applyFont="1" applyBorder="1" applyAlignment="1" applyProtection="1">
      <alignment horizontal="left" vertical="top"/>
      <protection locked="0"/>
    </xf>
    <xf numFmtId="0" fontId="0" fillId="0" borderId="5" xfId="0" applyBorder="1" applyAlignment="1" applyProtection="1">
      <alignment horizontal="left"/>
      <protection locked="0"/>
    </xf>
    <xf numFmtId="14" fontId="2" fillId="0" borderId="5" xfId="0" applyNumberFormat="1" applyFont="1" applyBorder="1" applyAlignment="1" applyProtection="1">
      <alignment horizontal="left"/>
      <protection locked="0"/>
    </xf>
    <xf numFmtId="14" fontId="2" fillId="0" borderId="11" xfId="0" applyNumberFormat="1" applyFont="1" applyBorder="1" applyAlignment="1" applyProtection="1">
      <alignment horizontal="left"/>
      <protection locked="0"/>
    </xf>
    <xf numFmtId="14" fontId="2" fillId="0" borderId="6" xfId="0" applyNumberFormat="1" applyFont="1" applyBorder="1" applyAlignment="1" applyProtection="1">
      <alignment horizontal="left"/>
      <protection locked="0"/>
    </xf>
    <xf numFmtId="0" fontId="2" fillId="0" borderId="12" xfId="0" applyFont="1" applyFill="1" applyBorder="1" applyAlignment="1" applyProtection="1">
      <alignment horizontal="center" vertical="top" wrapText="1"/>
      <protection locked="0"/>
    </xf>
    <xf numFmtId="0" fontId="0" fillId="0" borderId="8" xfId="0" applyBorder="1" applyProtection="1">
      <protection locked="0"/>
    </xf>
    <xf numFmtId="0" fontId="0" fillId="0" borderId="3" xfId="0" applyBorder="1" applyProtection="1">
      <protection locked="0"/>
    </xf>
    <xf numFmtId="0" fontId="0" fillId="0" borderId="0" xfId="0" applyBorder="1" applyProtection="1">
      <protection locked="0"/>
    </xf>
    <xf numFmtId="0" fontId="2" fillId="0" borderId="9" xfId="0" applyFont="1" applyFill="1" applyBorder="1" applyAlignment="1" applyProtection="1">
      <alignment horizontal="center" vertical="center" wrapText="1"/>
      <protection locked="0"/>
    </xf>
    <xf numFmtId="0" fontId="2" fillId="0" borderId="13" xfId="0" applyFont="1" applyFill="1" applyBorder="1" applyAlignment="1" applyProtection="1">
      <alignment horizontal="center" vertical="center" wrapText="1"/>
      <protection locked="0"/>
    </xf>
    <xf numFmtId="0" fontId="3" fillId="0" borderId="5"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3" fillId="0" borderId="6" xfId="0" applyFont="1" applyBorder="1" applyAlignment="1" applyProtection="1">
      <alignment horizontal="left" vertical="center" wrapText="1"/>
      <protection locked="0"/>
    </xf>
    <xf numFmtId="0" fontId="11" fillId="0" borderId="1" xfId="0" applyFont="1" applyFill="1" applyBorder="1" applyAlignment="1" applyProtection="1">
      <alignment horizontal="left" vertical="center" wrapText="1"/>
      <protection locked="0"/>
    </xf>
    <xf numFmtId="0" fontId="7" fillId="0" borderId="12" xfId="0" applyFont="1" applyBorder="1" applyAlignment="1" applyProtection="1">
      <alignment horizontal="center" vertical="center" wrapText="1"/>
      <protection locked="0"/>
    </xf>
    <xf numFmtId="0" fontId="7" fillId="0" borderId="8" xfId="0" applyFont="1" applyBorder="1" applyAlignment="1" applyProtection="1">
      <alignment horizontal="center" vertical="center" wrapText="1"/>
      <protection locked="0"/>
    </xf>
    <xf numFmtId="0" fontId="7" fillId="0" borderId="0" xfId="0" applyFont="1" applyAlignment="1" applyProtection="1">
      <alignment horizontal="center" vertical="center" wrapText="1"/>
      <protection locked="0"/>
    </xf>
    <xf numFmtId="0" fontId="7" fillId="0" borderId="4" xfId="0" applyFont="1" applyBorder="1" applyAlignment="1" applyProtection="1">
      <alignment horizontal="center" vertical="center" wrapText="1"/>
      <protection locked="0"/>
    </xf>
    <xf numFmtId="0" fontId="7" fillId="0" borderId="13" xfId="0" applyFont="1" applyBorder="1" applyAlignment="1" applyProtection="1">
      <alignment horizontal="center" vertical="center" wrapText="1"/>
      <protection locked="0"/>
    </xf>
    <xf numFmtId="0" fontId="7" fillId="0" borderId="10" xfId="0" applyFont="1" applyBorder="1" applyAlignment="1" applyProtection="1">
      <alignment horizontal="center" vertical="center" wrapText="1"/>
      <protection locked="0"/>
    </xf>
    <xf numFmtId="0" fontId="11" fillId="0" borderId="1" xfId="0" applyFont="1" applyFill="1" applyBorder="1" applyAlignment="1" applyProtection="1">
      <alignment horizontal="center" vertical="center" textRotation="90" wrapText="1"/>
      <protection locked="0"/>
    </xf>
    <xf numFmtId="0" fontId="6" fillId="0" borderId="1" xfId="0" applyFont="1" applyFill="1" applyBorder="1" applyAlignment="1" applyProtection="1">
      <alignment horizontal="center" vertical="center" wrapText="1"/>
      <protection locked="0"/>
    </xf>
    <xf numFmtId="0" fontId="10" fillId="0" borderId="14" xfId="0" applyFont="1" applyFill="1" applyBorder="1" applyAlignment="1" applyProtection="1">
      <alignment horizontal="center" vertical="center" wrapText="1"/>
      <protection locked="0"/>
    </xf>
    <xf numFmtId="0" fontId="10" fillId="0" borderId="15" xfId="0" applyFont="1" applyFill="1" applyBorder="1" applyAlignment="1" applyProtection="1">
      <alignment horizontal="center" vertical="center" wrapText="1"/>
      <protection locked="0"/>
    </xf>
    <xf numFmtId="0" fontId="10" fillId="0" borderId="2"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xf>
    <xf numFmtId="0" fontId="1" fillId="3" borderId="14" xfId="0" applyFont="1" applyFill="1" applyBorder="1" applyAlignment="1" applyProtection="1">
      <alignment horizontal="center" vertical="center" wrapText="1"/>
      <protection locked="0"/>
    </xf>
    <xf numFmtId="0" fontId="1" fillId="3" borderId="15" xfId="0" applyFont="1" applyFill="1" applyBorder="1" applyAlignment="1" applyProtection="1">
      <alignment horizontal="center" vertical="center" wrapText="1"/>
      <protection locked="0"/>
    </xf>
    <xf numFmtId="0" fontId="1" fillId="3" borderId="2" xfId="0" applyFont="1" applyFill="1" applyBorder="1" applyAlignment="1" applyProtection="1">
      <alignment horizontal="center" vertical="center" wrapText="1"/>
      <protection locked="0"/>
    </xf>
    <xf numFmtId="0" fontId="3" fillId="0" borderId="1" xfId="0" applyFont="1" applyBorder="1" applyAlignment="1" applyProtection="1">
      <alignment horizontal="left" vertical="center" wrapText="1"/>
      <protection locked="0"/>
    </xf>
    <xf numFmtId="164" fontId="8" fillId="2" borderId="3" xfId="0" applyNumberFormat="1" applyFont="1" applyFill="1" applyBorder="1" applyAlignment="1" applyProtection="1">
      <alignment horizontal="center" vertical="center" wrapText="1"/>
      <protection locked="0"/>
    </xf>
    <xf numFmtId="164" fontId="8" fillId="2" borderId="0" xfId="0" applyNumberFormat="1" applyFont="1" applyFill="1" applyBorder="1" applyAlignment="1" applyProtection="1">
      <alignment horizontal="center" vertical="center" wrapText="1"/>
      <protection locked="0"/>
    </xf>
    <xf numFmtId="164" fontId="8" fillId="2" borderId="9" xfId="0" applyNumberFormat="1" applyFont="1" applyFill="1" applyBorder="1" applyAlignment="1" applyProtection="1">
      <alignment horizontal="center" vertical="center" wrapText="1"/>
      <protection locked="0"/>
    </xf>
    <xf numFmtId="164" fontId="8" fillId="2" borderId="13" xfId="0" applyNumberFormat="1" applyFont="1" applyFill="1" applyBorder="1" applyAlignment="1" applyProtection="1">
      <alignment horizontal="center" vertical="center" wrapText="1"/>
      <protection locked="0"/>
    </xf>
    <xf numFmtId="0" fontId="0" fillId="0" borderId="3" xfId="0" applyBorder="1" applyAlignment="1" applyProtection="1">
      <alignment horizontal="center"/>
      <protection locked="0"/>
    </xf>
    <xf numFmtId="0" fontId="0" fillId="0" borderId="0" xfId="0" applyBorder="1" applyAlignment="1" applyProtection="1">
      <alignment horizontal="center"/>
      <protection locked="0"/>
    </xf>
    <xf numFmtId="0" fontId="0" fillId="0" borderId="4" xfId="0" applyBorder="1" applyAlignment="1" applyProtection="1">
      <alignment horizontal="center"/>
      <protection locked="0"/>
    </xf>
    <xf numFmtId="0" fontId="2" fillId="0" borderId="7" xfId="0" applyFont="1" applyFill="1" applyBorder="1" applyAlignment="1" applyProtection="1">
      <alignment horizontal="center" vertical="center" wrapText="1"/>
      <protection locked="0"/>
    </xf>
    <xf numFmtId="0" fontId="2" fillId="0" borderId="8" xfId="0" applyFont="1" applyFill="1" applyBorder="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0" fontId="2" fillId="0" borderId="3" xfId="0" applyFont="1" applyFill="1" applyBorder="1" applyAlignment="1" applyProtection="1">
      <alignment horizontal="center" vertical="center" wrapText="1"/>
      <protection locked="0"/>
    </xf>
    <xf numFmtId="0" fontId="2" fillId="0" borderId="4" xfId="0" applyFont="1" applyFill="1" applyBorder="1" applyAlignment="1" applyProtection="1">
      <alignment horizontal="center" vertical="center" wrapText="1"/>
      <protection locked="0"/>
    </xf>
    <xf numFmtId="164" fontId="2" fillId="0" borderId="1" xfId="0" applyNumberFormat="1" applyFont="1" applyFill="1" applyBorder="1" applyAlignment="1" applyProtection="1">
      <alignment horizontal="center" vertical="center" wrapText="1"/>
      <protection locked="0"/>
    </xf>
    <xf numFmtId="0" fontId="2" fillId="0" borderId="14" xfId="0" applyFont="1" applyFill="1" applyBorder="1" applyAlignment="1" applyProtection="1">
      <alignment horizontal="center" vertical="center" textRotation="90" wrapText="1"/>
      <protection locked="0"/>
    </xf>
    <xf numFmtId="0" fontId="2" fillId="0" borderId="2" xfId="0" applyFont="1" applyFill="1" applyBorder="1" applyAlignment="1" applyProtection="1">
      <alignment horizontal="center" vertical="center" textRotation="90" wrapText="1"/>
      <protection locked="0"/>
    </xf>
    <xf numFmtId="0" fontId="6" fillId="2" borderId="1" xfId="0" applyFont="1" applyFill="1" applyBorder="1" applyAlignment="1" applyProtection="1">
      <alignment horizontal="center" vertical="center"/>
      <protection locked="0"/>
    </xf>
    <xf numFmtId="0" fontId="2" fillId="0" borderId="5" xfId="0" applyFont="1" applyBorder="1" applyAlignment="1" applyProtection="1">
      <alignment horizontal="left" vertical="top" wrapText="1"/>
      <protection locked="0"/>
    </xf>
    <xf numFmtId="0" fontId="2" fillId="0" borderId="11"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12" fillId="3" borderId="14" xfId="1" applyFont="1" applyFill="1" applyBorder="1" applyAlignment="1">
      <alignment horizontal="center" vertical="top" wrapText="1"/>
    </xf>
    <xf numFmtId="0" fontId="12" fillId="3" borderId="15" xfId="1" applyFont="1" applyFill="1" applyBorder="1" applyAlignment="1">
      <alignment horizontal="center" vertical="top" wrapText="1"/>
    </xf>
    <xf numFmtId="164" fontId="13" fillId="3" borderId="7" xfId="1" applyNumberFormat="1" applyFont="1" applyFill="1" applyBorder="1" applyAlignment="1">
      <alignment horizontal="center" vertical="center" wrapText="1"/>
    </xf>
    <xf numFmtId="164" fontId="13" fillId="3" borderId="12" xfId="1" applyNumberFormat="1" applyFont="1" applyFill="1" applyBorder="1" applyAlignment="1">
      <alignment horizontal="center" vertical="center" wrapText="1"/>
    </xf>
    <xf numFmtId="164" fontId="13" fillId="3" borderId="8" xfId="1" applyNumberFormat="1" applyFont="1" applyFill="1" applyBorder="1" applyAlignment="1">
      <alignment horizontal="center" vertical="center" wrapText="1"/>
    </xf>
    <xf numFmtId="164" fontId="13" fillId="3" borderId="3" xfId="1" applyNumberFormat="1" applyFont="1" applyFill="1" applyBorder="1" applyAlignment="1">
      <alignment horizontal="center" vertical="center" wrapText="1"/>
    </xf>
    <xf numFmtId="164" fontId="13" fillId="3" borderId="0" xfId="1" applyNumberFormat="1" applyFont="1" applyFill="1" applyBorder="1" applyAlignment="1">
      <alignment horizontal="center" vertical="center" wrapText="1"/>
    </xf>
    <xf numFmtId="164" fontId="13" fillId="3" borderId="4" xfId="1" applyNumberFormat="1" applyFont="1" applyFill="1" applyBorder="1" applyAlignment="1">
      <alignment horizontal="center" vertical="center" wrapText="1"/>
    </xf>
    <xf numFmtId="164" fontId="13" fillId="3" borderId="9" xfId="1" applyNumberFormat="1" applyFont="1" applyFill="1" applyBorder="1" applyAlignment="1">
      <alignment horizontal="center" vertical="center" wrapText="1"/>
    </xf>
    <xf numFmtId="164" fontId="13" fillId="3" borderId="13" xfId="1" applyNumberFormat="1" applyFont="1" applyFill="1" applyBorder="1" applyAlignment="1">
      <alignment horizontal="center" vertical="center" wrapText="1"/>
    </xf>
    <xf numFmtId="164" fontId="13" fillId="3" borderId="10" xfId="1" applyNumberFormat="1" applyFont="1" applyFill="1" applyBorder="1" applyAlignment="1">
      <alignment horizontal="center" vertical="center" wrapText="1"/>
    </xf>
    <xf numFmtId="0" fontId="12" fillId="3" borderId="15" xfId="1" applyFont="1" applyFill="1" applyBorder="1" applyAlignment="1">
      <alignment horizontal="center" wrapText="1"/>
    </xf>
    <xf numFmtId="0" fontId="12" fillId="3" borderId="2" xfId="1" applyFont="1" applyFill="1" applyBorder="1" applyAlignment="1">
      <alignment horizontal="center" wrapText="1"/>
    </xf>
    <xf numFmtId="0" fontId="14" fillId="3" borderId="1" xfId="1" applyFont="1" applyFill="1" applyBorder="1" applyAlignment="1">
      <alignment horizontal="left" vertical="top" wrapText="1"/>
    </xf>
    <xf numFmtId="0" fontId="6" fillId="3" borderId="1" xfId="1" applyFont="1" applyFill="1" applyBorder="1" applyAlignment="1">
      <alignment horizontal="left" vertical="top" wrapText="1"/>
    </xf>
    <xf numFmtId="0" fontId="12" fillId="3" borderId="1" xfId="1" applyFont="1" applyFill="1" applyBorder="1" applyAlignment="1">
      <alignment horizontal="left" vertical="top" wrapText="1"/>
    </xf>
    <xf numFmtId="14" fontId="12" fillId="3" borderId="1" xfId="1" applyNumberFormat="1" applyFont="1" applyFill="1" applyBorder="1" applyAlignment="1">
      <alignment horizontal="left" vertical="center"/>
    </xf>
    <xf numFmtId="0" fontId="12" fillId="3" borderId="1" xfId="1" applyFont="1" applyFill="1" applyBorder="1" applyAlignment="1">
      <alignment horizontal="left" vertical="center"/>
    </xf>
    <xf numFmtId="0" fontId="2" fillId="3" borderId="1" xfId="1" applyFont="1" applyFill="1" applyBorder="1" applyAlignment="1">
      <alignment horizontal="left" vertical="top" wrapText="1"/>
    </xf>
  </cellXfs>
  <cellStyles count="2">
    <cellStyle name="Normal" xfId="0" builtinId="0"/>
    <cellStyle name="Normal 2" xfId="1"/>
  </cellStyles>
  <dxfs count="39">
    <dxf>
      <font>
        <condense val="0"/>
        <extend val="0"/>
        <color auto="1"/>
      </font>
      <fill>
        <patternFill>
          <bgColor indexed="57"/>
        </patternFill>
      </fill>
    </dxf>
    <dxf>
      <font>
        <condense val="0"/>
        <extend val="0"/>
        <color auto="1"/>
      </font>
      <fill>
        <patternFill>
          <bgColor indexed="51"/>
        </patternFill>
      </fill>
    </dxf>
    <dxf>
      <font>
        <condense val="0"/>
        <extend val="0"/>
        <color auto="1"/>
      </font>
      <fill>
        <patternFill>
          <bgColor indexed="10"/>
        </patternFill>
      </fill>
    </dxf>
    <dxf>
      <fill>
        <patternFill>
          <bgColor rgb="FFFF0000"/>
        </patternFill>
      </fill>
    </dxf>
    <dxf>
      <fill>
        <patternFill>
          <bgColor rgb="FF00B0F0"/>
        </patternFill>
      </fill>
    </dxf>
    <dxf>
      <fill>
        <patternFill>
          <bgColor rgb="FFFFFF00"/>
        </patternFill>
      </fill>
    </dxf>
    <dxf>
      <fill>
        <patternFill>
          <bgColor theme="9" tint="0.39994506668294322"/>
        </patternFill>
      </fill>
    </dxf>
    <dxf>
      <fill>
        <patternFill>
          <bgColor rgb="FF00B0F0"/>
        </patternFill>
      </fill>
    </dxf>
    <dxf>
      <fill>
        <patternFill>
          <bgColor rgb="FFFF0000"/>
        </patternFill>
      </fill>
    </dxf>
    <dxf>
      <fill>
        <patternFill>
          <bgColor rgb="FFFFFF00"/>
        </patternFill>
      </fill>
    </dxf>
    <dxf>
      <fill>
        <patternFill>
          <bgColor theme="9" tint="0.39994506668294322"/>
        </patternFill>
      </fill>
    </dxf>
    <dxf>
      <fill>
        <patternFill>
          <bgColor rgb="FFFF0000"/>
        </patternFill>
      </fill>
    </dxf>
    <dxf>
      <fill>
        <patternFill>
          <bgColor rgb="FF00B0F0"/>
        </patternFill>
      </fill>
    </dxf>
    <dxf>
      <fill>
        <patternFill>
          <bgColor theme="9" tint="0.39994506668294322"/>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theme="9" tint="0.39994506668294322"/>
        </patternFill>
      </fill>
    </dxf>
    <dxf>
      <fill>
        <patternFill>
          <bgColor rgb="FF00B0F0"/>
        </patternFill>
      </fill>
    </dxf>
    <dxf>
      <fill>
        <patternFill>
          <bgColor rgb="FFFF0000"/>
        </patternFill>
      </fill>
    </dxf>
    <dxf>
      <fill>
        <patternFill>
          <bgColor rgb="FFFFFF00"/>
        </patternFill>
      </fill>
    </dxf>
    <dxf>
      <fill>
        <patternFill>
          <bgColor theme="9" tint="0.39994506668294322"/>
        </patternFill>
      </fill>
    </dxf>
    <dxf>
      <fill>
        <patternFill>
          <bgColor rgb="FFFF0000"/>
        </patternFill>
      </fill>
    </dxf>
    <dxf>
      <fill>
        <patternFill>
          <bgColor rgb="FFFFFF00"/>
        </patternFill>
      </fill>
    </dxf>
    <dxf>
      <fill>
        <patternFill>
          <bgColor rgb="FF00B0F0"/>
        </patternFill>
      </fill>
    </dxf>
    <dxf>
      <fill>
        <patternFill>
          <bgColor theme="9" tint="0.39994506668294322"/>
        </patternFill>
      </fill>
    </dxf>
    <dxf>
      <font>
        <condense val="0"/>
        <extend val="0"/>
        <color indexed="9"/>
      </font>
      <fill>
        <patternFill>
          <bgColor indexed="10"/>
        </patternFill>
      </fill>
    </dxf>
    <dxf>
      <font>
        <condense val="0"/>
        <extend val="0"/>
        <color auto="1"/>
      </font>
      <fill>
        <patternFill>
          <bgColor indexed="13"/>
        </patternFill>
      </fill>
    </dxf>
    <dxf>
      <font>
        <condense val="0"/>
        <extend val="0"/>
        <color auto="1"/>
      </font>
      <fill>
        <patternFill>
          <bgColor indexed="11"/>
        </patternFill>
      </fill>
    </dxf>
    <dxf>
      <font>
        <condense val="0"/>
        <extend val="0"/>
        <color indexed="9"/>
      </font>
      <fill>
        <patternFill>
          <bgColor indexed="10"/>
        </patternFill>
      </fill>
    </dxf>
    <dxf>
      <font>
        <condense val="0"/>
        <extend val="0"/>
        <color auto="1"/>
      </font>
      <fill>
        <patternFill>
          <bgColor indexed="13"/>
        </patternFill>
      </fill>
    </dxf>
    <dxf>
      <font>
        <condense val="0"/>
        <extend val="0"/>
        <color auto="1"/>
      </font>
      <fill>
        <patternFill>
          <bgColor indexed="11"/>
        </patternFill>
      </fill>
    </dxf>
    <dxf>
      <font>
        <condense val="0"/>
        <extend val="0"/>
        <color indexed="9"/>
      </font>
      <fill>
        <patternFill>
          <bgColor indexed="10"/>
        </patternFill>
      </fill>
    </dxf>
    <dxf>
      <font>
        <condense val="0"/>
        <extend val="0"/>
        <color auto="1"/>
      </font>
      <fill>
        <patternFill>
          <bgColor indexed="13"/>
        </patternFill>
      </fill>
    </dxf>
    <dxf>
      <font>
        <condense val="0"/>
        <extend val="0"/>
        <color auto="1"/>
      </font>
      <fill>
        <patternFill>
          <bgColor indexed="11"/>
        </patternFill>
      </fill>
    </dxf>
    <dxf>
      <font>
        <condense val="0"/>
        <extend val="0"/>
        <color indexed="9"/>
      </font>
      <fill>
        <patternFill>
          <bgColor indexed="10"/>
        </patternFill>
      </fill>
    </dxf>
    <dxf>
      <font>
        <condense val="0"/>
        <extend val="0"/>
        <color auto="1"/>
      </font>
      <fill>
        <patternFill>
          <bgColor indexed="13"/>
        </patternFill>
      </fill>
    </dxf>
    <dxf>
      <font>
        <condense val="0"/>
        <extend val="0"/>
        <color auto="1"/>
      </font>
      <fill>
        <patternFill>
          <bgColor indexed="1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1</xdr:row>
          <xdr:rowOff>76200</xdr:rowOff>
        </xdr:from>
        <xdr:to>
          <xdr:col>0</xdr:col>
          <xdr:colOff>9525</xdr:colOff>
          <xdr:row>3</xdr:row>
          <xdr:rowOff>133350</xdr:rowOff>
        </xdr:to>
        <xdr:sp macro="" textlink="">
          <xdr:nvSpPr>
            <xdr:cNvPr id="9217" name="Object 1" hidden="1">
              <a:extLst>
                <a:ext uri="{63B3BB69-23CF-44E3-9099-C40C66FF867C}">
                  <a14:compatExt spid="_x0000_s9217"/>
                </a:ext>
                <a:ext uri="{FF2B5EF4-FFF2-40B4-BE49-F238E27FC236}">
                  <a16:creationId xmlns:a16="http://schemas.microsoft.com/office/drawing/2014/main" id="{00000000-0008-0000-0000-0000012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1019175</xdr:colOff>
          <xdr:row>1</xdr:row>
          <xdr:rowOff>104775</xdr:rowOff>
        </xdr:from>
        <xdr:to>
          <xdr:col>1</xdr:col>
          <xdr:colOff>209550</xdr:colOff>
          <xdr:row>3</xdr:row>
          <xdr:rowOff>57150</xdr:rowOff>
        </xdr:to>
        <xdr:sp macro="" textlink="">
          <xdr:nvSpPr>
            <xdr:cNvPr id="9341" name="Object 125" hidden="1">
              <a:extLst>
                <a:ext uri="{63B3BB69-23CF-44E3-9099-C40C66FF867C}">
                  <a14:compatExt spid="_x0000_s9341"/>
                </a:ext>
                <a:ext uri="{FF2B5EF4-FFF2-40B4-BE49-F238E27FC236}">
                  <a16:creationId xmlns:a16="http://schemas.microsoft.com/office/drawing/2014/main" id="{00000000-0008-0000-0000-00007D2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1</xdr:row>
          <xdr:rowOff>76200</xdr:rowOff>
        </xdr:from>
        <xdr:to>
          <xdr:col>0</xdr:col>
          <xdr:colOff>9525</xdr:colOff>
          <xdr:row>3</xdr:row>
          <xdr:rowOff>133350</xdr:rowOff>
        </xdr:to>
        <xdr:sp macro="" textlink="">
          <xdr:nvSpPr>
            <xdr:cNvPr id="5195" name="Object 75" hidden="1">
              <a:extLst>
                <a:ext uri="{63B3BB69-23CF-44E3-9099-C40C66FF867C}">
                  <a14:compatExt spid="_x0000_s5195"/>
                </a:ext>
                <a:ext uri="{FF2B5EF4-FFF2-40B4-BE49-F238E27FC236}">
                  <a16:creationId xmlns:a16="http://schemas.microsoft.com/office/drawing/2014/main" id="{00000000-0008-0000-0100-00004B1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1</xdr:row>
          <xdr:rowOff>76200</xdr:rowOff>
        </xdr:from>
        <xdr:to>
          <xdr:col>0</xdr:col>
          <xdr:colOff>9525</xdr:colOff>
          <xdr:row>3</xdr:row>
          <xdr:rowOff>133350</xdr:rowOff>
        </xdr:to>
        <xdr:sp macro="" textlink="">
          <xdr:nvSpPr>
            <xdr:cNvPr id="5200" name="Object 80" hidden="1">
              <a:extLst>
                <a:ext uri="{63B3BB69-23CF-44E3-9099-C40C66FF867C}">
                  <a14:compatExt spid="_x0000_s5200"/>
                </a:ext>
                <a:ext uri="{FF2B5EF4-FFF2-40B4-BE49-F238E27FC236}">
                  <a16:creationId xmlns:a16="http://schemas.microsoft.com/office/drawing/2014/main" id="{00000000-0008-0000-0100-0000501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1</xdr:row>
          <xdr:rowOff>76200</xdr:rowOff>
        </xdr:from>
        <xdr:to>
          <xdr:col>0</xdr:col>
          <xdr:colOff>9525</xdr:colOff>
          <xdr:row>3</xdr:row>
          <xdr:rowOff>133350</xdr:rowOff>
        </xdr:to>
        <xdr:sp macro="" textlink="">
          <xdr:nvSpPr>
            <xdr:cNvPr id="5377" name="Object 257" hidden="1">
              <a:extLst>
                <a:ext uri="{63B3BB69-23CF-44E3-9099-C40C66FF867C}">
                  <a14:compatExt spid="_x0000_s5377"/>
                </a:ext>
                <a:ext uri="{FF2B5EF4-FFF2-40B4-BE49-F238E27FC236}">
                  <a16:creationId xmlns:a16="http://schemas.microsoft.com/office/drawing/2014/main" id="{00000000-0008-0000-0100-0000011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571500</xdr:colOff>
          <xdr:row>1</xdr:row>
          <xdr:rowOff>95250</xdr:rowOff>
        </xdr:from>
        <xdr:to>
          <xdr:col>0</xdr:col>
          <xdr:colOff>962025</xdr:colOff>
          <xdr:row>2</xdr:row>
          <xdr:rowOff>200025</xdr:rowOff>
        </xdr:to>
        <xdr:sp macro="" textlink="">
          <xdr:nvSpPr>
            <xdr:cNvPr id="5378" name="Object 258" hidden="1">
              <a:extLst>
                <a:ext uri="{63B3BB69-23CF-44E3-9099-C40C66FF867C}">
                  <a14:compatExt spid="_x0000_s5378"/>
                </a:ext>
                <a:ext uri="{FF2B5EF4-FFF2-40B4-BE49-F238E27FC236}">
                  <a16:creationId xmlns:a16="http://schemas.microsoft.com/office/drawing/2014/main" id="{00000000-0008-0000-0100-0000021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1</xdr:row>
          <xdr:rowOff>0</xdr:rowOff>
        </xdr:from>
        <xdr:to>
          <xdr:col>0</xdr:col>
          <xdr:colOff>0</xdr:colOff>
          <xdr:row>3</xdr:row>
          <xdr:rowOff>28575</xdr:rowOff>
        </xdr:to>
        <xdr:sp macro="" textlink="">
          <xdr:nvSpPr>
            <xdr:cNvPr id="6163" name="Object 19" hidden="1">
              <a:extLst>
                <a:ext uri="{63B3BB69-23CF-44E3-9099-C40C66FF867C}">
                  <a14:compatExt spid="_x0000_s6163"/>
                </a:ext>
                <a:ext uri="{FF2B5EF4-FFF2-40B4-BE49-F238E27FC236}">
                  <a16:creationId xmlns:a16="http://schemas.microsoft.com/office/drawing/2014/main" id="{00000000-0008-0000-0200-0000131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1</xdr:row>
          <xdr:rowOff>76200</xdr:rowOff>
        </xdr:from>
        <xdr:to>
          <xdr:col>0</xdr:col>
          <xdr:colOff>9525</xdr:colOff>
          <xdr:row>3</xdr:row>
          <xdr:rowOff>133350</xdr:rowOff>
        </xdr:to>
        <xdr:sp macro="" textlink="">
          <xdr:nvSpPr>
            <xdr:cNvPr id="6164" name="Object 20" hidden="1">
              <a:extLst>
                <a:ext uri="{63B3BB69-23CF-44E3-9099-C40C66FF867C}">
                  <a14:compatExt spid="_x0000_s6164"/>
                </a:ext>
                <a:ext uri="{FF2B5EF4-FFF2-40B4-BE49-F238E27FC236}">
                  <a16:creationId xmlns:a16="http://schemas.microsoft.com/office/drawing/2014/main" id="{00000000-0008-0000-0200-0000141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866775</xdr:colOff>
          <xdr:row>1</xdr:row>
          <xdr:rowOff>0</xdr:rowOff>
        </xdr:from>
        <xdr:to>
          <xdr:col>2</xdr:col>
          <xdr:colOff>304800</xdr:colOff>
          <xdr:row>2</xdr:row>
          <xdr:rowOff>247650</xdr:rowOff>
        </xdr:to>
        <xdr:sp macro="" textlink="">
          <xdr:nvSpPr>
            <xdr:cNvPr id="6346" name="Object 202" hidden="1">
              <a:extLst>
                <a:ext uri="{63B3BB69-23CF-44E3-9099-C40C66FF867C}">
                  <a14:compatExt spid="_x0000_s6346"/>
                </a:ext>
                <a:ext uri="{FF2B5EF4-FFF2-40B4-BE49-F238E27FC236}">
                  <a16:creationId xmlns:a16="http://schemas.microsoft.com/office/drawing/2014/main" id="{00000000-0008-0000-0200-0000CA1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2</xdr:row>
          <xdr:rowOff>76200</xdr:rowOff>
        </xdr:from>
        <xdr:to>
          <xdr:col>0</xdr:col>
          <xdr:colOff>9525</xdr:colOff>
          <xdr:row>4</xdr:row>
          <xdr:rowOff>133350</xdr:rowOff>
        </xdr:to>
        <xdr:sp macro="" textlink="">
          <xdr:nvSpPr>
            <xdr:cNvPr id="6347" name="Object 203" hidden="1">
              <a:extLst>
                <a:ext uri="{63B3BB69-23CF-44E3-9099-C40C66FF867C}">
                  <a14:compatExt spid="_x0000_s6347"/>
                </a:ext>
                <a:ext uri="{FF2B5EF4-FFF2-40B4-BE49-F238E27FC236}">
                  <a16:creationId xmlns:a16="http://schemas.microsoft.com/office/drawing/2014/main" id="{00000000-0008-0000-0200-0000CB1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1</xdr:row>
          <xdr:rowOff>76200</xdr:rowOff>
        </xdr:from>
        <xdr:to>
          <xdr:col>0</xdr:col>
          <xdr:colOff>9525</xdr:colOff>
          <xdr:row>3</xdr:row>
          <xdr:rowOff>133350</xdr:rowOff>
        </xdr:to>
        <xdr:sp macro="" textlink="">
          <xdr:nvSpPr>
            <xdr:cNvPr id="13313" name="Object 1" hidden="1">
              <a:extLst>
                <a:ext uri="{63B3BB69-23CF-44E3-9099-C40C66FF867C}">
                  <a14:compatExt spid="_x0000_s13313"/>
                </a:ext>
                <a:ext uri="{FF2B5EF4-FFF2-40B4-BE49-F238E27FC236}">
                  <a16:creationId xmlns:a16="http://schemas.microsoft.com/office/drawing/2014/main" id="{00000000-0008-0000-0300-0000013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76200</xdr:colOff>
          <xdr:row>1</xdr:row>
          <xdr:rowOff>57150</xdr:rowOff>
        </xdr:from>
        <xdr:to>
          <xdr:col>2</xdr:col>
          <xdr:colOff>752475</xdr:colOff>
          <xdr:row>2</xdr:row>
          <xdr:rowOff>304800</xdr:rowOff>
        </xdr:to>
        <xdr:sp macro="" textlink="">
          <xdr:nvSpPr>
            <xdr:cNvPr id="13314" name="Object 2" hidden="1">
              <a:extLst>
                <a:ext uri="{63B3BB69-23CF-44E3-9099-C40C66FF867C}">
                  <a14:compatExt spid="_x0000_s13314"/>
                </a:ext>
                <a:ext uri="{FF2B5EF4-FFF2-40B4-BE49-F238E27FC236}">
                  <a16:creationId xmlns:a16="http://schemas.microsoft.com/office/drawing/2014/main" id="{00000000-0008-0000-0300-0000023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2</xdr:row>
          <xdr:rowOff>76200</xdr:rowOff>
        </xdr:from>
        <xdr:to>
          <xdr:col>0</xdr:col>
          <xdr:colOff>9525</xdr:colOff>
          <xdr:row>4</xdr:row>
          <xdr:rowOff>133350</xdr:rowOff>
        </xdr:to>
        <xdr:sp macro="" textlink="">
          <xdr:nvSpPr>
            <xdr:cNvPr id="13315" name="Object 3" hidden="1">
              <a:extLst>
                <a:ext uri="{63B3BB69-23CF-44E3-9099-C40C66FF867C}">
                  <a14:compatExt spid="_x0000_s13315"/>
                </a:ext>
                <a:ext uri="{FF2B5EF4-FFF2-40B4-BE49-F238E27FC236}">
                  <a16:creationId xmlns:a16="http://schemas.microsoft.com/office/drawing/2014/main" id="{00000000-0008-0000-0300-0000033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1</xdr:row>
          <xdr:rowOff>76200</xdr:rowOff>
        </xdr:from>
        <xdr:to>
          <xdr:col>0</xdr:col>
          <xdr:colOff>0</xdr:colOff>
          <xdr:row>3</xdr:row>
          <xdr:rowOff>133350</xdr:rowOff>
        </xdr:to>
        <xdr:sp macro="" textlink="">
          <xdr:nvSpPr>
            <xdr:cNvPr id="14337" name="Object 1" hidden="1">
              <a:extLst>
                <a:ext uri="{63B3BB69-23CF-44E3-9099-C40C66FF867C}">
                  <a14:compatExt spid="_x0000_s14337"/>
                </a:ext>
                <a:ext uri="{FF2B5EF4-FFF2-40B4-BE49-F238E27FC236}">
                  <a16:creationId xmlns:a16="http://schemas.microsoft.com/office/drawing/2014/main" id="{00000000-0008-0000-0400-0000013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1</xdr:row>
          <xdr:rowOff>76200</xdr:rowOff>
        </xdr:from>
        <xdr:to>
          <xdr:col>0</xdr:col>
          <xdr:colOff>0</xdr:colOff>
          <xdr:row>3</xdr:row>
          <xdr:rowOff>133350</xdr:rowOff>
        </xdr:to>
        <xdr:sp macro="" textlink="">
          <xdr:nvSpPr>
            <xdr:cNvPr id="14338" name="Object 2" hidden="1">
              <a:extLst>
                <a:ext uri="{63B3BB69-23CF-44E3-9099-C40C66FF867C}">
                  <a14:compatExt spid="_x0000_s14338"/>
                </a:ext>
                <a:ext uri="{FF2B5EF4-FFF2-40B4-BE49-F238E27FC236}">
                  <a16:creationId xmlns:a16="http://schemas.microsoft.com/office/drawing/2014/main" id="{00000000-0008-0000-0400-0000023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1</xdr:row>
          <xdr:rowOff>76200</xdr:rowOff>
        </xdr:from>
        <xdr:to>
          <xdr:col>0</xdr:col>
          <xdr:colOff>9525</xdr:colOff>
          <xdr:row>3</xdr:row>
          <xdr:rowOff>133350</xdr:rowOff>
        </xdr:to>
        <xdr:sp macro="" textlink="">
          <xdr:nvSpPr>
            <xdr:cNvPr id="14339" name="Object 3" hidden="1">
              <a:extLst>
                <a:ext uri="{63B3BB69-23CF-44E3-9099-C40C66FF867C}">
                  <a14:compatExt spid="_x0000_s14339"/>
                </a:ext>
                <a:ext uri="{FF2B5EF4-FFF2-40B4-BE49-F238E27FC236}">
                  <a16:creationId xmlns:a16="http://schemas.microsoft.com/office/drawing/2014/main" id="{00000000-0008-0000-0400-0000033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1</xdr:row>
          <xdr:rowOff>76200</xdr:rowOff>
        </xdr:from>
        <xdr:to>
          <xdr:col>0</xdr:col>
          <xdr:colOff>9525</xdr:colOff>
          <xdr:row>3</xdr:row>
          <xdr:rowOff>133350</xdr:rowOff>
        </xdr:to>
        <xdr:sp macro="" textlink="">
          <xdr:nvSpPr>
            <xdr:cNvPr id="14340" name="Object 4" hidden="1">
              <a:extLst>
                <a:ext uri="{63B3BB69-23CF-44E3-9099-C40C66FF867C}">
                  <a14:compatExt spid="_x0000_s14340"/>
                </a:ext>
                <a:ext uri="{FF2B5EF4-FFF2-40B4-BE49-F238E27FC236}">
                  <a16:creationId xmlns:a16="http://schemas.microsoft.com/office/drawing/2014/main" id="{00000000-0008-0000-0400-0000043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733425</xdr:colOff>
          <xdr:row>1</xdr:row>
          <xdr:rowOff>209550</xdr:rowOff>
        </xdr:from>
        <xdr:to>
          <xdr:col>0</xdr:col>
          <xdr:colOff>1114425</xdr:colOff>
          <xdr:row>2</xdr:row>
          <xdr:rowOff>285750</xdr:rowOff>
        </xdr:to>
        <xdr:sp macro="" textlink="">
          <xdr:nvSpPr>
            <xdr:cNvPr id="14341" name="Object 5" hidden="1">
              <a:extLst>
                <a:ext uri="{63B3BB69-23CF-44E3-9099-C40C66FF867C}">
                  <a14:compatExt spid="_x0000_s14341"/>
                </a:ext>
                <a:ext uri="{FF2B5EF4-FFF2-40B4-BE49-F238E27FC236}">
                  <a16:creationId xmlns:a16="http://schemas.microsoft.com/office/drawing/2014/main" id="{00000000-0008-0000-0400-0000053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oleObject" Target="../embeddings/oleObject2.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8" Type="http://schemas.openxmlformats.org/officeDocument/2006/relationships/oleObject" Target="../embeddings/oleObject6.bin"/><Relationship Id="rId3" Type="http://schemas.openxmlformats.org/officeDocument/2006/relationships/vmlDrawing" Target="../drawings/vmlDrawing2.vml"/><Relationship Id="rId7" Type="http://schemas.openxmlformats.org/officeDocument/2006/relationships/oleObject" Target="../embeddings/oleObject5.bin"/><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oleObject" Target="../embeddings/oleObject4.bin"/><Relationship Id="rId5" Type="http://schemas.openxmlformats.org/officeDocument/2006/relationships/image" Target="../media/image1.emf"/><Relationship Id="rId4" Type="http://schemas.openxmlformats.org/officeDocument/2006/relationships/oleObject" Target="../embeddings/oleObject3.bin"/></Relationships>
</file>

<file path=xl/worksheets/_rels/sheet3.xml.rels><?xml version="1.0" encoding="UTF-8" standalone="yes"?>
<Relationships xmlns="http://schemas.openxmlformats.org/package/2006/relationships"><Relationship Id="rId8" Type="http://schemas.openxmlformats.org/officeDocument/2006/relationships/oleObject" Target="../embeddings/oleObject10.bin"/><Relationship Id="rId3" Type="http://schemas.openxmlformats.org/officeDocument/2006/relationships/vmlDrawing" Target="../drawings/vmlDrawing3.vml"/><Relationship Id="rId7" Type="http://schemas.openxmlformats.org/officeDocument/2006/relationships/oleObject" Target="../embeddings/oleObject9.bin"/><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oleObject" Target="../embeddings/oleObject8.bin"/><Relationship Id="rId5" Type="http://schemas.openxmlformats.org/officeDocument/2006/relationships/image" Target="../media/image1.emf"/><Relationship Id="rId4" Type="http://schemas.openxmlformats.org/officeDocument/2006/relationships/oleObject" Target="../embeddings/oleObject7.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oleObject" Target="../embeddings/oleObject13.bin"/><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oleObject" Target="../embeddings/oleObject12.bin"/><Relationship Id="rId5" Type="http://schemas.openxmlformats.org/officeDocument/2006/relationships/image" Target="../media/image1.emf"/><Relationship Id="rId4" Type="http://schemas.openxmlformats.org/officeDocument/2006/relationships/oleObject" Target="../embeddings/oleObject11.bin"/></Relationships>
</file>

<file path=xl/worksheets/_rels/sheet5.xml.rels><?xml version="1.0" encoding="UTF-8" standalone="yes"?>
<Relationships xmlns="http://schemas.openxmlformats.org/package/2006/relationships"><Relationship Id="rId8" Type="http://schemas.openxmlformats.org/officeDocument/2006/relationships/oleObject" Target="../embeddings/oleObject17.bin"/><Relationship Id="rId3" Type="http://schemas.openxmlformats.org/officeDocument/2006/relationships/vmlDrawing" Target="../drawings/vmlDrawing5.vml"/><Relationship Id="rId7" Type="http://schemas.openxmlformats.org/officeDocument/2006/relationships/oleObject" Target="../embeddings/oleObject16.bin"/><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oleObject" Target="../embeddings/oleObject15.bin"/><Relationship Id="rId5" Type="http://schemas.openxmlformats.org/officeDocument/2006/relationships/image" Target="../media/image1.emf"/><Relationship Id="rId4" Type="http://schemas.openxmlformats.org/officeDocument/2006/relationships/oleObject" Target="../embeddings/oleObject14.bin"/><Relationship Id="rId9" Type="http://schemas.openxmlformats.org/officeDocument/2006/relationships/oleObject" Target="../embeddings/oleObject1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pageSetUpPr fitToPage="1"/>
  </sheetPr>
  <dimension ref="A1:H28"/>
  <sheetViews>
    <sheetView topLeftCell="B20" workbookViewId="0">
      <selection activeCell="G4" sqref="G4:H4"/>
    </sheetView>
  </sheetViews>
  <sheetFormatPr baseColWidth="10" defaultColWidth="11.42578125" defaultRowHeight="12.75" x14ac:dyDescent="0.2"/>
  <cols>
    <col min="1" max="1" width="19.5703125" style="27" customWidth="1"/>
    <col min="2" max="2" width="20.5703125" style="27" customWidth="1"/>
    <col min="3" max="3" width="3" style="27" bestFit="1" customWidth="1"/>
    <col min="4" max="4" width="30.28515625" style="27" customWidth="1"/>
    <col min="5" max="5" width="33.28515625" style="27" customWidth="1"/>
    <col min="6" max="6" width="42.85546875" style="27" customWidth="1"/>
    <col min="7" max="7" width="11.42578125" style="27"/>
    <col min="8" max="8" width="29.28515625" style="27" customWidth="1"/>
    <col min="9" max="16384" width="11.42578125" style="27"/>
  </cols>
  <sheetData>
    <row r="1" spans="1:8" ht="12.75" customHeight="1" x14ac:dyDescent="0.2">
      <c r="A1" s="104" t="s">
        <v>23</v>
      </c>
      <c r="B1" s="105"/>
      <c r="C1" s="123" t="s">
        <v>97</v>
      </c>
      <c r="D1" s="124"/>
      <c r="E1" s="124"/>
      <c r="F1" s="125"/>
      <c r="G1" s="139" t="s">
        <v>159</v>
      </c>
      <c r="H1" s="139"/>
    </row>
    <row r="2" spans="1:8" ht="12.75" customHeight="1" x14ac:dyDescent="0.2">
      <c r="A2" s="106"/>
      <c r="B2" s="107"/>
      <c r="C2" s="126"/>
      <c r="D2" s="127"/>
      <c r="E2" s="127"/>
      <c r="F2" s="128"/>
      <c r="G2" s="139" t="s">
        <v>64</v>
      </c>
      <c r="H2" s="139"/>
    </row>
    <row r="3" spans="1:8" ht="29.25" customHeight="1" x14ac:dyDescent="0.2">
      <c r="A3" s="108" t="s">
        <v>24</v>
      </c>
      <c r="B3" s="109"/>
      <c r="C3" s="126"/>
      <c r="D3" s="127"/>
      <c r="E3" s="127"/>
      <c r="F3" s="128"/>
      <c r="G3" s="139" t="s">
        <v>160</v>
      </c>
      <c r="H3" s="139"/>
    </row>
    <row r="4" spans="1:8" ht="24.75" customHeight="1" x14ac:dyDescent="0.2">
      <c r="A4" s="110"/>
      <c r="B4" s="111"/>
      <c r="C4" s="129"/>
      <c r="D4" s="130"/>
      <c r="E4" s="130"/>
      <c r="F4" s="131"/>
      <c r="G4" s="139" t="s">
        <v>4</v>
      </c>
      <c r="H4" s="139"/>
    </row>
    <row r="5" spans="1:8" s="49" customFormat="1" ht="38.25" x14ac:dyDescent="0.2">
      <c r="A5" s="47" t="s">
        <v>5</v>
      </c>
      <c r="B5" s="47" t="s">
        <v>6</v>
      </c>
      <c r="C5" s="119" t="s">
        <v>51</v>
      </c>
      <c r="D5" s="120"/>
      <c r="E5" s="48" t="s">
        <v>22</v>
      </c>
      <c r="F5" s="48" t="s">
        <v>13</v>
      </c>
      <c r="G5" s="115" t="s">
        <v>7</v>
      </c>
      <c r="H5" s="115"/>
    </row>
    <row r="6" spans="1:8" ht="130.69999999999999" customHeight="1" x14ac:dyDescent="0.2">
      <c r="A6" s="122" t="s">
        <v>91</v>
      </c>
      <c r="B6" s="122" t="s">
        <v>92</v>
      </c>
      <c r="C6" s="84">
        <v>1</v>
      </c>
      <c r="D6" s="30" t="s">
        <v>131</v>
      </c>
      <c r="E6" s="30" t="s">
        <v>132</v>
      </c>
      <c r="F6" s="28" t="s">
        <v>133</v>
      </c>
      <c r="G6" s="116" t="s">
        <v>134</v>
      </c>
      <c r="H6" s="117"/>
    </row>
    <row r="7" spans="1:8" s="36" customFormat="1" ht="130.69999999999999" customHeight="1" x14ac:dyDescent="0.2">
      <c r="A7" s="122"/>
      <c r="B7" s="122"/>
      <c r="C7" s="84">
        <v>2</v>
      </c>
      <c r="D7" s="30" t="s">
        <v>157</v>
      </c>
      <c r="E7" s="30" t="s">
        <v>158</v>
      </c>
      <c r="F7" s="28" t="s">
        <v>135</v>
      </c>
      <c r="G7" s="116" t="s">
        <v>93</v>
      </c>
      <c r="H7" s="117"/>
    </row>
    <row r="8" spans="1:8" s="36" customFormat="1" ht="130.69999999999999" customHeight="1" x14ac:dyDescent="0.2">
      <c r="A8" s="122"/>
      <c r="B8" s="122"/>
      <c r="C8" s="84">
        <v>3</v>
      </c>
      <c r="D8" s="30" t="s">
        <v>136</v>
      </c>
      <c r="E8" s="30" t="s">
        <v>137</v>
      </c>
      <c r="F8" s="28" t="s">
        <v>138</v>
      </c>
      <c r="G8" s="116" t="s">
        <v>139</v>
      </c>
      <c r="H8" s="117"/>
    </row>
    <row r="9" spans="1:8" ht="136.5" customHeight="1" x14ac:dyDescent="0.2">
      <c r="A9" s="122"/>
      <c r="B9" s="122"/>
      <c r="C9" s="84">
        <v>4</v>
      </c>
      <c r="D9" s="30" t="s">
        <v>124</v>
      </c>
      <c r="E9" s="30" t="s">
        <v>94</v>
      </c>
      <c r="F9" s="29" t="s">
        <v>95</v>
      </c>
      <c r="G9" s="116" t="s">
        <v>96</v>
      </c>
      <c r="H9" s="117"/>
    </row>
    <row r="10" spans="1:8" hidden="1" x14ac:dyDescent="0.2">
      <c r="A10" s="122"/>
      <c r="B10" s="122"/>
      <c r="C10" s="26">
        <v>3</v>
      </c>
      <c r="D10" s="28"/>
      <c r="E10" s="28"/>
      <c r="F10" s="30"/>
      <c r="G10" s="118"/>
      <c r="H10" s="118"/>
    </row>
    <row r="11" spans="1:8" hidden="1" x14ac:dyDescent="0.2">
      <c r="A11" s="122"/>
      <c r="B11" s="122"/>
      <c r="C11" s="26">
        <v>4</v>
      </c>
      <c r="D11" s="28"/>
      <c r="E11" s="28"/>
      <c r="F11" s="26"/>
      <c r="G11" s="118"/>
      <c r="H11" s="118"/>
    </row>
    <row r="12" spans="1:8" hidden="1" x14ac:dyDescent="0.2">
      <c r="A12" s="122"/>
      <c r="B12" s="122"/>
      <c r="C12" s="26">
        <v>5</v>
      </c>
      <c r="D12" s="28"/>
      <c r="E12" s="28"/>
      <c r="F12" s="31"/>
      <c r="G12" s="113"/>
      <c r="H12" s="114"/>
    </row>
    <row r="13" spans="1:8" hidden="1" x14ac:dyDescent="0.2">
      <c r="A13" s="122"/>
      <c r="B13" s="122"/>
      <c r="C13" s="26">
        <v>6</v>
      </c>
      <c r="D13" s="28"/>
      <c r="E13" s="28"/>
      <c r="F13" s="31"/>
      <c r="G13" s="113"/>
      <c r="H13" s="114"/>
    </row>
    <row r="14" spans="1:8" hidden="1" x14ac:dyDescent="0.2">
      <c r="A14" s="122"/>
      <c r="B14" s="122"/>
      <c r="C14" s="26">
        <v>7</v>
      </c>
      <c r="D14" s="28"/>
      <c r="E14" s="28"/>
      <c r="F14" s="31"/>
      <c r="G14" s="113"/>
      <c r="H14" s="114"/>
    </row>
    <row r="15" spans="1:8" hidden="1" x14ac:dyDescent="0.2">
      <c r="A15" s="122"/>
      <c r="B15" s="122"/>
      <c r="C15" s="26">
        <v>8</v>
      </c>
      <c r="D15" s="28"/>
      <c r="E15" s="28"/>
      <c r="F15" s="31"/>
      <c r="G15" s="113"/>
      <c r="H15" s="114"/>
    </row>
    <row r="16" spans="1:8" hidden="1" x14ac:dyDescent="0.2">
      <c r="A16" s="122"/>
      <c r="B16" s="122"/>
      <c r="C16" s="26">
        <v>9</v>
      </c>
      <c r="D16" s="28"/>
      <c r="E16" s="28"/>
      <c r="F16" s="26"/>
      <c r="G16" s="118"/>
      <c r="H16" s="121"/>
    </row>
    <row r="17" spans="1:8" hidden="1" x14ac:dyDescent="0.2">
      <c r="A17" s="122"/>
      <c r="B17" s="122"/>
      <c r="C17" s="26">
        <v>10</v>
      </c>
      <c r="D17" s="28"/>
      <c r="E17" s="28"/>
      <c r="F17" s="26"/>
      <c r="G17" s="118"/>
      <c r="H17" s="121"/>
    </row>
    <row r="18" spans="1:8" hidden="1" x14ac:dyDescent="0.2">
      <c r="A18" s="122"/>
      <c r="B18" s="122"/>
      <c r="C18" s="26">
        <v>11</v>
      </c>
      <c r="D18" s="28"/>
      <c r="E18" s="28"/>
      <c r="F18" s="26"/>
      <c r="G18" s="118"/>
      <c r="H18" s="121"/>
    </row>
    <row r="19" spans="1:8" hidden="1" x14ac:dyDescent="0.2">
      <c r="A19" s="122"/>
      <c r="B19" s="122"/>
      <c r="C19" s="26">
        <v>12</v>
      </c>
      <c r="D19" s="28"/>
      <c r="E19" s="28"/>
      <c r="F19" s="26"/>
      <c r="G19" s="118"/>
      <c r="H19" s="121"/>
    </row>
    <row r="20" spans="1:8" x14ac:dyDescent="0.2">
      <c r="A20" s="96"/>
      <c r="B20" s="96"/>
      <c r="C20" s="32"/>
      <c r="D20" s="32"/>
      <c r="E20" s="32"/>
      <c r="F20" s="32"/>
      <c r="G20" s="32"/>
      <c r="H20" s="32"/>
    </row>
    <row r="21" spans="1:8" x14ac:dyDescent="0.2">
      <c r="A21" s="112" t="s">
        <v>60</v>
      </c>
      <c r="B21" s="112"/>
      <c r="C21" s="112"/>
      <c r="D21" s="112"/>
      <c r="E21" s="112" t="s">
        <v>61</v>
      </c>
      <c r="F21" s="112"/>
      <c r="G21" s="140" t="s">
        <v>62</v>
      </c>
      <c r="H21" s="140"/>
    </row>
    <row r="22" spans="1:8" ht="30.75" customHeight="1" x14ac:dyDescent="0.2">
      <c r="A22" s="138" t="s">
        <v>140</v>
      </c>
      <c r="B22" s="138"/>
      <c r="C22" s="138"/>
      <c r="D22" s="138"/>
      <c r="E22" s="139" t="s">
        <v>143</v>
      </c>
      <c r="F22" s="139"/>
      <c r="G22" s="39" t="s">
        <v>52</v>
      </c>
      <c r="H22" s="39" t="s">
        <v>98</v>
      </c>
    </row>
    <row r="23" spans="1:8" s="36" customFormat="1" ht="35.25" customHeight="1" x14ac:dyDescent="0.2">
      <c r="A23" s="138" t="s">
        <v>141</v>
      </c>
      <c r="B23" s="138"/>
      <c r="C23" s="138"/>
      <c r="D23" s="138"/>
      <c r="E23" s="139" t="s">
        <v>144</v>
      </c>
      <c r="F23" s="139"/>
      <c r="G23" s="39" t="s">
        <v>99</v>
      </c>
      <c r="H23" s="39" t="s">
        <v>145</v>
      </c>
    </row>
    <row r="24" spans="1:8" ht="22.7" customHeight="1" x14ac:dyDescent="0.2">
      <c r="A24" s="135" t="s">
        <v>3</v>
      </c>
      <c r="B24" s="136"/>
      <c r="C24" s="136"/>
      <c r="D24" s="137"/>
      <c r="E24" s="135" t="s">
        <v>3</v>
      </c>
      <c r="F24" s="137"/>
      <c r="G24" s="39"/>
      <c r="H24" s="39"/>
    </row>
    <row r="25" spans="1:8" x14ac:dyDescent="0.2">
      <c r="A25" s="132" t="s">
        <v>142</v>
      </c>
      <c r="B25" s="134"/>
      <c r="C25" s="134"/>
      <c r="D25" s="133"/>
      <c r="E25" s="132" t="str">
        <f>+A25</f>
        <v>Fecha: 5/12/2018</v>
      </c>
      <c r="F25" s="133"/>
      <c r="G25" s="132" t="str">
        <f>+A25</f>
        <v>Fecha: 5/12/2018</v>
      </c>
      <c r="H25" s="133"/>
    </row>
    <row r="26" spans="1:8" s="4" customFormat="1" x14ac:dyDescent="0.2"/>
    <row r="27" spans="1:8" s="22" customFormat="1" ht="11.25" x14ac:dyDescent="0.2">
      <c r="A27" s="22" t="s">
        <v>85</v>
      </c>
    </row>
    <row r="28" spans="1:8" s="22" customFormat="1" ht="11.25" x14ac:dyDescent="0.2">
      <c r="A28" s="22" t="s">
        <v>86</v>
      </c>
    </row>
  </sheetData>
  <sheetProtection sheet="1" formatCells="0" formatColumns="0" formatRows="0" insertColumns="0" insertRows="0" insertHyperlinks="0" deleteColumns="0" deleteRows="0" sort="0" autoFilter="0" pivotTables="0"/>
  <mergeCells count="37">
    <mergeCell ref="G4:H4"/>
    <mergeCell ref="G1:H1"/>
    <mergeCell ref="G2:H2"/>
    <mergeCell ref="G3:H3"/>
    <mergeCell ref="G19:H19"/>
    <mergeCell ref="A22:D22"/>
    <mergeCell ref="E22:F22"/>
    <mergeCell ref="A23:D23"/>
    <mergeCell ref="E23:F23"/>
    <mergeCell ref="G17:H17"/>
    <mergeCell ref="G18:H18"/>
    <mergeCell ref="B6:B19"/>
    <mergeCell ref="E21:F21"/>
    <mergeCell ref="G21:H21"/>
    <mergeCell ref="G7:H7"/>
    <mergeCell ref="G8:H8"/>
    <mergeCell ref="G25:H25"/>
    <mergeCell ref="A25:D25"/>
    <mergeCell ref="E25:F25"/>
    <mergeCell ref="A24:D24"/>
    <mergeCell ref="E24:F24"/>
    <mergeCell ref="A1:B2"/>
    <mergeCell ref="A3:B4"/>
    <mergeCell ref="A21:D21"/>
    <mergeCell ref="G12:H12"/>
    <mergeCell ref="G15:H15"/>
    <mergeCell ref="G13:H13"/>
    <mergeCell ref="G5:H5"/>
    <mergeCell ref="G6:H6"/>
    <mergeCell ref="G9:H9"/>
    <mergeCell ref="G10:H10"/>
    <mergeCell ref="G11:H11"/>
    <mergeCell ref="C5:D5"/>
    <mergeCell ref="G16:H16"/>
    <mergeCell ref="A6:A19"/>
    <mergeCell ref="G14:H14"/>
    <mergeCell ref="C1:F4"/>
  </mergeCells>
  <conditionalFormatting sqref="G9">
    <cfRule type="expression" dxfId="38" priority="10" stopIfTrue="1">
      <formula>$G9="bajo"</formula>
    </cfRule>
    <cfRule type="expression" dxfId="37" priority="11" stopIfTrue="1">
      <formula>$G9="medio"</formula>
    </cfRule>
    <cfRule type="expression" dxfId="36" priority="12" stopIfTrue="1">
      <formula>$G9="alto"</formula>
    </cfRule>
  </conditionalFormatting>
  <conditionalFormatting sqref="F9">
    <cfRule type="expression" dxfId="35" priority="7" stopIfTrue="1">
      <formula>$F9="bajo"</formula>
    </cfRule>
    <cfRule type="expression" dxfId="34" priority="8" stopIfTrue="1">
      <formula>$F9="medio"</formula>
    </cfRule>
    <cfRule type="expression" dxfId="33" priority="9" stopIfTrue="1">
      <formula>$F9="alto"</formula>
    </cfRule>
  </conditionalFormatting>
  <conditionalFormatting sqref="F12">
    <cfRule type="expression" dxfId="32" priority="4" stopIfTrue="1">
      <formula>$F12="bajo"</formula>
    </cfRule>
    <cfRule type="expression" dxfId="31" priority="5" stopIfTrue="1">
      <formula>$F12="medio"</formula>
    </cfRule>
    <cfRule type="expression" dxfId="30" priority="6" stopIfTrue="1">
      <formula>$F12="alto"</formula>
    </cfRule>
  </conditionalFormatting>
  <conditionalFormatting sqref="F9">
    <cfRule type="expression" dxfId="29" priority="1" stopIfTrue="1">
      <formula>$F9="bajo"</formula>
    </cfRule>
    <cfRule type="expression" dxfId="28" priority="2" stopIfTrue="1">
      <formula>$F9="medio"</formula>
    </cfRule>
    <cfRule type="expression" dxfId="27" priority="3" stopIfTrue="1">
      <formula>$F9="alto"</formula>
    </cfRule>
  </conditionalFormatting>
  <pageMargins left="1.1023622047244095" right="0.70866141732283472" top="0.74803149606299213" bottom="0.55118110236220474" header="0.31496062992125984" footer="0.31496062992125984"/>
  <pageSetup scale="62" orientation="landscape" r:id="rId1"/>
  <drawing r:id="rId2"/>
  <legacyDrawing r:id="rId3"/>
  <oleObjects>
    <mc:AlternateContent xmlns:mc="http://schemas.openxmlformats.org/markup-compatibility/2006">
      <mc:Choice Requires="x14">
        <oleObject progId="Word.Picture.8" shapeId="9217" r:id="rId4">
          <objectPr defaultSize="0" autoPict="0" r:id="rId5">
            <anchor moveWithCells="1" sizeWithCells="1">
              <from>
                <xdr:col>0</xdr:col>
                <xdr:colOff>0</xdr:colOff>
                <xdr:row>1</xdr:row>
                <xdr:rowOff>76200</xdr:rowOff>
              </from>
              <to>
                <xdr:col>0</xdr:col>
                <xdr:colOff>9525</xdr:colOff>
                <xdr:row>3</xdr:row>
                <xdr:rowOff>133350</xdr:rowOff>
              </to>
            </anchor>
          </objectPr>
        </oleObject>
      </mc:Choice>
      <mc:Fallback>
        <oleObject progId="Word.Picture.8" shapeId="9217" r:id="rId4"/>
      </mc:Fallback>
    </mc:AlternateContent>
    <mc:AlternateContent xmlns:mc="http://schemas.openxmlformats.org/markup-compatibility/2006">
      <mc:Choice Requires="x14">
        <oleObject progId="Word.Picture.8" shapeId="9341" r:id="rId6">
          <objectPr defaultSize="0" autoPict="0" r:id="rId5">
            <anchor moveWithCells="1" sizeWithCells="1">
              <from>
                <xdr:col>0</xdr:col>
                <xdr:colOff>1019175</xdr:colOff>
                <xdr:row>1</xdr:row>
                <xdr:rowOff>104775</xdr:rowOff>
              </from>
              <to>
                <xdr:col>1</xdr:col>
                <xdr:colOff>209550</xdr:colOff>
                <xdr:row>3</xdr:row>
                <xdr:rowOff>57150</xdr:rowOff>
              </to>
            </anchor>
          </objectPr>
        </oleObject>
      </mc:Choice>
      <mc:Fallback>
        <oleObject progId="Word.Picture.8" shapeId="9341" r:id="rId6"/>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pageSetUpPr fitToPage="1"/>
  </sheetPr>
  <dimension ref="A1:J32"/>
  <sheetViews>
    <sheetView topLeftCell="A7" workbookViewId="0">
      <selection activeCell="J28" sqref="J28"/>
    </sheetView>
  </sheetViews>
  <sheetFormatPr baseColWidth="10" defaultColWidth="18.28515625" defaultRowHeight="14.25" x14ac:dyDescent="0.2"/>
  <cols>
    <col min="1" max="1" width="26.140625" style="10" customWidth="1"/>
    <col min="2" max="2" width="3" style="10" bestFit="1" customWidth="1"/>
    <col min="3" max="3" width="49" style="10" customWidth="1"/>
    <col min="4" max="4" width="4" style="10" customWidth="1"/>
    <col min="5" max="5" width="12" style="10" customWidth="1"/>
    <col min="6" max="6" width="4.7109375" style="10" customWidth="1"/>
    <col min="7" max="7" width="16" style="10" customWidth="1"/>
    <col min="8" max="8" width="5.140625" style="10" customWidth="1"/>
    <col min="9" max="9" width="18" style="10" bestFit="1" customWidth="1"/>
    <col min="10" max="10" width="31.42578125" style="10" customWidth="1"/>
    <col min="11" max="11" width="10.7109375" style="10" customWidth="1"/>
    <col min="12" max="25" width="18.28515625" style="10"/>
    <col min="26" max="26" width="3.28515625" style="10" bestFit="1" customWidth="1"/>
    <col min="27" max="16384" width="18.28515625" style="10"/>
  </cols>
  <sheetData>
    <row r="1" spans="1:10" s="3" customFormat="1" ht="24.75" customHeight="1" x14ac:dyDescent="0.2">
      <c r="A1" s="104" t="s">
        <v>23</v>
      </c>
      <c r="B1" s="123" t="s">
        <v>57</v>
      </c>
      <c r="C1" s="124"/>
      <c r="D1" s="124"/>
      <c r="E1" s="124"/>
      <c r="F1" s="124"/>
      <c r="G1" s="124"/>
      <c r="H1" s="124"/>
      <c r="I1" s="125"/>
      <c r="J1" s="37" t="s">
        <v>161</v>
      </c>
    </row>
    <row r="2" spans="1:10" s="3" customFormat="1" ht="24.75" customHeight="1" x14ac:dyDescent="0.2">
      <c r="A2" s="106"/>
      <c r="B2" s="126"/>
      <c r="C2" s="127"/>
      <c r="D2" s="127"/>
      <c r="E2" s="127"/>
      <c r="F2" s="127"/>
      <c r="G2" s="127"/>
      <c r="H2" s="127"/>
      <c r="I2" s="128"/>
      <c r="J2" s="37" t="s">
        <v>64</v>
      </c>
    </row>
    <row r="3" spans="1:10" s="3" customFormat="1" ht="21.75" customHeight="1" x14ac:dyDescent="0.2">
      <c r="A3" s="108" t="s">
        <v>24</v>
      </c>
      <c r="B3" s="126"/>
      <c r="C3" s="127"/>
      <c r="D3" s="127"/>
      <c r="E3" s="127"/>
      <c r="F3" s="127"/>
      <c r="G3" s="127"/>
      <c r="H3" s="127"/>
      <c r="I3" s="128"/>
      <c r="J3" s="25" t="s">
        <v>160</v>
      </c>
    </row>
    <row r="4" spans="1:10" s="3" customFormat="1" ht="17.45" customHeight="1" x14ac:dyDescent="0.2">
      <c r="A4" s="110"/>
      <c r="B4" s="129"/>
      <c r="C4" s="130"/>
      <c r="D4" s="130"/>
      <c r="E4" s="130"/>
      <c r="F4" s="130"/>
      <c r="G4" s="130"/>
      <c r="H4" s="130"/>
      <c r="I4" s="131"/>
      <c r="J4" s="25" t="s">
        <v>4</v>
      </c>
    </row>
    <row r="5" spans="1:10" s="51" customFormat="1" ht="14.25" customHeight="1" x14ac:dyDescent="0.2">
      <c r="A5" s="142" t="s">
        <v>5</v>
      </c>
      <c r="B5" s="152" t="s">
        <v>21</v>
      </c>
      <c r="C5" s="153"/>
      <c r="D5" s="142" t="s">
        <v>65</v>
      </c>
      <c r="E5" s="142"/>
      <c r="F5" s="142"/>
      <c r="G5" s="142"/>
      <c r="H5" s="142" t="s">
        <v>68</v>
      </c>
      <c r="I5" s="142"/>
      <c r="J5" s="148" t="s">
        <v>70</v>
      </c>
    </row>
    <row r="6" spans="1:10" s="51" customFormat="1" ht="28.5" customHeight="1" x14ac:dyDescent="0.2">
      <c r="A6" s="142"/>
      <c r="B6" s="154"/>
      <c r="C6" s="155"/>
      <c r="D6" s="142" t="s">
        <v>66</v>
      </c>
      <c r="E6" s="142"/>
      <c r="F6" s="142" t="s">
        <v>67</v>
      </c>
      <c r="G6" s="142"/>
      <c r="H6" s="142" t="s">
        <v>69</v>
      </c>
      <c r="I6" s="142"/>
      <c r="J6" s="142"/>
    </row>
    <row r="7" spans="1:10" s="51" customFormat="1" ht="24.75" thickBot="1" x14ac:dyDescent="0.25">
      <c r="A7" s="143"/>
      <c r="B7" s="156"/>
      <c r="C7" s="157"/>
      <c r="D7" s="52" t="s">
        <v>0</v>
      </c>
      <c r="E7" s="53" t="s">
        <v>1</v>
      </c>
      <c r="F7" s="52" t="s">
        <v>0</v>
      </c>
      <c r="G7" s="54" t="s">
        <v>1</v>
      </c>
      <c r="H7" s="55" t="s">
        <v>8</v>
      </c>
      <c r="I7" s="56" t="s">
        <v>9</v>
      </c>
      <c r="J7" s="142"/>
    </row>
    <row r="8" spans="1:10" s="40" customFormat="1" ht="38.25" x14ac:dyDescent="0.2">
      <c r="A8" s="144" t="str">
        <f>+Identificacion!A6</f>
        <v>M7-P2 Administrar el Tesoro Público Departamental</v>
      </c>
      <c r="B8" s="67">
        <f>+Identificacion!C6</f>
        <v>1</v>
      </c>
      <c r="C8" s="45" t="str">
        <f>IF(Identificacion!D6&lt;&gt;"",Identificacion!D6,"")</f>
        <v>Tráfico de Influencias en movimientos financieros para apertura de cuentas y constitución de inversiones con el fin de favorecer intereses particulares</v>
      </c>
      <c r="D8" s="46">
        <v>4</v>
      </c>
      <c r="E8" s="41" t="str">
        <f t="shared" ref="E8:E21" si="0">IF(D8=1,"Excepcional", IF(D8=2,"Improbable",IF(D8=3,"Posible",IF(D8=4,"Es Probable",IF(D8=5,"Es muy seguro","")))))</f>
        <v>Es Probable</v>
      </c>
      <c r="F8" s="64">
        <v>20</v>
      </c>
      <c r="G8" s="60" t="str">
        <f t="shared" ref="G8:G21" si="1">IF(F8=5,"Moderado", IF(F8=10,"Mayor",IF(F8=20,"Catastrofico","")))</f>
        <v>Catastrofico</v>
      </c>
      <c r="H8" s="61">
        <f t="shared" ref="H8:H21" si="2">IF(F8*D8&gt;0,F8*D8,"")</f>
        <v>80</v>
      </c>
      <c r="I8" s="62" t="str">
        <f>IF(AND(H8&gt;4,H8&lt;11),"Baja",IF(AND(H8&gt;14,H8&lt;26),"Moderada",IF(AND(H8&gt;29,H8&lt;51),"Alta",IF(AND(H8&gt;59,H8&lt;=100),"Extrema",""))))</f>
        <v>Extrema</v>
      </c>
      <c r="J8" s="44" t="s">
        <v>87</v>
      </c>
    </row>
    <row r="9" spans="1:10" s="40" customFormat="1" ht="25.5" x14ac:dyDescent="0.2">
      <c r="A9" s="145"/>
      <c r="B9" s="67">
        <f>+Identificacion!C7</f>
        <v>2</v>
      </c>
      <c r="C9" s="85" t="str">
        <f>IF(Identificacion!D7&lt;&gt;"",Identificacion!D7,"")</f>
        <v>Tráfico de influencias en pagos para beneficiar intereses propios o de terceros</v>
      </c>
      <c r="D9" s="84">
        <v>2</v>
      </c>
      <c r="E9" s="41"/>
      <c r="F9" s="64">
        <v>20</v>
      </c>
      <c r="G9" s="60"/>
      <c r="H9" s="61"/>
      <c r="I9" s="62"/>
      <c r="J9" s="44" t="s">
        <v>90</v>
      </c>
    </row>
    <row r="10" spans="1:10" s="40" customFormat="1" ht="25.5" x14ac:dyDescent="0.2">
      <c r="A10" s="145"/>
      <c r="B10" s="67">
        <f>+Identificacion!C8</f>
        <v>3</v>
      </c>
      <c r="C10" s="85" t="str">
        <f>IF(Identificacion!D8&lt;&gt;"",Identificacion!D8,"")</f>
        <v>Tráfico de influencias en el registro del recaudo para beneficiar intereses propios o de terceros</v>
      </c>
      <c r="D10" s="84">
        <v>2</v>
      </c>
      <c r="E10" s="41"/>
      <c r="F10" s="64">
        <v>20</v>
      </c>
      <c r="G10" s="60"/>
      <c r="H10" s="61"/>
      <c r="I10" s="62"/>
      <c r="J10" s="44" t="s">
        <v>90</v>
      </c>
    </row>
    <row r="11" spans="1:10" s="40" customFormat="1" ht="23.25" customHeight="1" x14ac:dyDescent="0.2">
      <c r="A11" s="146"/>
      <c r="B11" s="67">
        <f>+Identificacion!C9</f>
        <v>4</v>
      </c>
      <c r="C11" s="85" t="str">
        <f>IF(Identificacion!D9&lt;&gt;"",Identificacion!D9,"")</f>
        <v>Tráfico de Influencias en la asignación de PAC para favorecer intereses particulares</v>
      </c>
      <c r="D11" s="46">
        <v>3</v>
      </c>
      <c r="E11" s="41" t="str">
        <f t="shared" si="0"/>
        <v>Posible</v>
      </c>
      <c r="F11" s="64">
        <v>20</v>
      </c>
      <c r="G11" s="60" t="str">
        <f t="shared" si="1"/>
        <v>Catastrofico</v>
      </c>
      <c r="H11" s="61">
        <f t="shared" si="2"/>
        <v>60</v>
      </c>
      <c r="I11" s="62" t="str">
        <f>IF(AND(H11&gt;4,H11&lt;11),"Baja",IF(AND(H11&gt;14,H11&lt;26),"Moderada",IF(AND(H11&gt;29,H11&lt;51),"Alta",IF(AND(H11&gt;59,H11&lt;=100),"Extrema",""))))</f>
        <v>Extrema</v>
      </c>
      <c r="J11" s="44" t="s">
        <v>90</v>
      </c>
    </row>
    <row r="12" spans="1:10" s="40" customFormat="1" hidden="1" x14ac:dyDescent="0.2">
      <c r="A12" s="146"/>
      <c r="B12" s="67">
        <f>+Identificacion!C10</f>
        <v>3</v>
      </c>
      <c r="C12" s="45" t="str">
        <f>IF(Identificacion!D10&lt;&gt;"",Identificacion!D10,"")</f>
        <v/>
      </c>
      <c r="D12" s="46"/>
      <c r="E12" s="41" t="str">
        <f t="shared" si="0"/>
        <v/>
      </c>
      <c r="F12" s="64"/>
      <c r="G12" s="60" t="str">
        <f t="shared" si="1"/>
        <v/>
      </c>
      <c r="H12" s="61" t="str">
        <f t="shared" si="2"/>
        <v/>
      </c>
      <c r="I12" s="62" t="str">
        <f t="shared" ref="I12:I21" si="3">IF(AND(H12&gt;4,H12&lt;11),"Baja",IF(AND(H12&gt;14,H12&lt;26),"Moderada",IF(AND(H12&gt;29,H12&lt;51),"Alta",IF(AND(H12&gt;59,H12&lt;=100),"Extrema",""))))</f>
        <v/>
      </c>
      <c r="J12" s="44"/>
    </row>
    <row r="13" spans="1:10" s="40" customFormat="1" hidden="1" x14ac:dyDescent="0.2">
      <c r="A13" s="146"/>
      <c r="B13" s="67">
        <f>+Identificacion!C11</f>
        <v>4</v>
      </c>
      <c r="C13" s="45" t="str">
        <f>IF(Identificacion!D11&lt;&gt;"",Identificacion!D11,"")</f>
        <v/>
      </c>
      <c r="D13" s="46"/>
      <c r="E13" s="41" t="str">
        <f t="shared" si="0"/>
        <v/>
      </c>
      <c r="F13" s="64"/>
      <c r="G13" s="60" t="str">
        <f t="shared" si="1"/>
        <v/>
      </c>
      <c r="H13" s="61" t="str">
        <f t="shared" si="2"/>
        <v/>
      </c>
      <c r="I13" s="62" t="str">
        <f t="shared" si="3"/>
        <v/>
      </c>
      <c r="J13" s="44"/>
    </row>
    <row r="14" spans="1:10" s="40" customFormat="1" hidden="1" x14ac:dyDescent="0.2">
      <c r="A14" s="146"/>
      <c r="B14" s="67">
        <f>+Identificacion!C12</f>
        <v>5</v>
      </c>
      <c r="C14" s="45" t="str">
        <f>IF(Identificacion!D12&lt;&gt;"",Identificacion!D12,"")</f>
        <v/>
      </c>
      <c r="D14" s="46"/>
      <c r="E14" s="41" t="str">
        <f t="shared" si="0"/>
        <v/>
      </c>
      <c r="F14" s="64"/>
      <c r="G14" s="60" t="str">
        <f t="shared" si="1"/>
        <v/>
      </c>
      <c r="H14" s="61" t="str">
        <f t="shared" si="2"/>
        <v/>
      </c>
      <c r="I14" s="62" t="str">
        <f t="shared" si="3"/>
        <v/>
      </c>
      <c r="J14" s="44"/>
    </row>
    <row r="15" spans="1:10" s="40" customFormat="1" hidden="1" x14ac:dyDescent="0.2">
      <c r="A15" s="146"/>
      <c r="B15" s="67">
        <f>+Identificacion!C13</f>
        <v>6</v>
      </c>
      <c r="C15" s="45" t="str">
        <f>IF(Identificacion!D13&lt;&gt;"",Identificacion!D13,"")</f>
        <v/>
      </c>
      <c r="D15" s="46"/>
      <c r="E15" s="41" t="str">
        <f t="shared" si="0"/>
        <v/>
      </c>
      <c r="F15" s="64"/>
      <c r="G15" s="60" t="str">
        <f t="shared" si="1"/>
        <v/>
      </c>
      <c r="H15" s="61" t="str">
        <f t="shared" si="2"/>
        <v/>
      </c>
      <c r="I15" s="62" t="str">
        <f t="shared" si="3"/>
        <v/>
      </c>
      <c r="J15" s="44"/>
    </row>
    <row r="16" spans="1:10" s="40" customFormat="1" hidden="1" x14ac:dyDescent="0.2">
      <c r="A16" s="146"/>
      <c r="B16" s="67">
        <f>+Identificacion!C14</f>
        <v>7</v>
      </c>
      <c r="C16" s="45" t="str">
        <f>IF(Identificacion!D14&lt;&gt;"",Identificacion!D14,"")</f>
        <v/>
      </c>
      <c r="D16" s="46"/>
      <c r="E16" s="41" t="str">
        <f t="shared" si="0"/>
        <v/>
      </c>
      <c r="F16" s="64"/>
      <c r="G16" s="60" t="str">
        <f t="shared" si="1"/>
        <v/>
      </c>
      <c r="H16" s="63" t="str">
        <f t="shared" si="2"/>
        <v/>
      </c>
      <c r="I16" s="62" t="str">
        <f t="shared" si="3"/>
        <v/>
      </c>
      <c r="J16" s="44"/>
    </row>
    <row r="17" spans="1:10" s="40" customFormat="1" hidden="1" x14ac:dyDescent="0.2">
      <c r="A17" s="146"/>
      <c r="B17" s="67">
        <f>+Identificacion!C15</f>
        <v>8</v>
      </c>
      <c r="C17" s="45" t="str">
        <f>IF(Identificacion!D15&lt;&gt;"",Identificacion!D15,"")</f>
        <v/>
      </c>
      <c r="D17" s="46"/>
      <c r="E17" s="41" t="str">
        <f t="shared" si="0"/>
        <v/>
      </c>
      <c r="F17" s="64"/>
      <c r="G17" s="60" t="str">
        <f t="shared" si="1"/>
        <v/>
      </c>
      <c r="H17" s="63" t="str">
        <f t="shared" si="2"/>
        <v/>
      </c>
      <c r="I17" s="62" t="str">
        <f t="shared" si="3"/>
        <v/>
      </c>
      <c r="J17" s="44"/>
    </row>
    <row r="18" spans="1:10" s="40" customFormat="1" hidden="1" x14ac:dyDescent="0.2">
      <c r="A18" s="146"/>
      <c r="B18" s="67">
        <f>+Identificacion!C16</f>
        <v>9</v>
      </c>
      <c r="C18" s="45" t="str">
        <f>IF(Identificacion!D16&lt;&gt;"",Identificacion!D16,"")</f>
        <v/>
      </c>
      <c r="D18" s="46"/>
      <c r="E18" s="41" t="str">
        <f t="shared" si="0"/>
        <v/>
      </c>
      <c r="F18" s="64"/>
      <c r="G18" s="60" t="str">
        <f t="shared" si="1"/>
        <v/>
      </c>
      <c r="H18" s="63" t="str">
        <f t="shared" si="2"/>
        <v/>
      </c>
      <c r="I18" s="62" t="str">
        <f t="shared" si="3"/>
        <v/>
      </c>
      <c r="J18" s="44"/>
    </row>
    <row r="19" spans="1:10" s="40" customFormat="1" hidden="1" x14ac:dyDescent="0.2">
      <c r="A19" s="146"/>
      <c r="B19" s="67">
        <f>+Identificacion!C17</f>
        <v>10</v>
      </c>
      <c r="C19" s="45" t="str">
        <f>IF(Identificacion!D17&lt;&gt;"",Identificacion!D17,"")</f>
        <v/>
      </c>
      <c r="D19" s="46"/>
      <c r="E19" s="41" t="str">
        <f t="shared" si="0"/>
        <v/>
      </c>
      <c r="F19" s="64"/>
      <c r="G19" s="60" t="str">
        <f t="shared" si="1"/>
        <v/>
      </c>
      <c r="H19" s="63" t="str">
        <f t="shared" si="2"/>
        <v/>
      </c>
      <c r="I19" s="62" t="str">
        <f t="shared" si="3"/>
        <v/>
      </c>
      <c r="J19" s="44"/>
    </row>
    <row r="20" spans="1:10" s="40" customFormat="1" hidden="1" x14ac:dyDescent="0.2">
      <c r="A20" s="146"/>
      <c r="B20" s="67">
        <f>+Identificacion!C18</f>
        <v>11</v>
      </c>
      <c r="C20" s="45" t="str">
        <f>IF(Identificacion!D18&lt;&gt;"",Identificacion!D18,"")</f>
        <v/>
      </c>
      <c r="D20" s="46"/>
      <c r="E20" s="41" t="str">
        <f t="shared" si="0"/>
        <v/>
      </c>
      <c r="F20" s="64"/>
      <c r="G20" s="60" t="str">
        <f t="shared" si="1"/>
        <v/>
      </c>
      <c r="H20" s="63" t="str">
        <f t="shared" si="2"/>
        <v/>
      </c>
      <c r="I20" s="62" t="str">
        <f t="shared" si="3"/>
        <v/>
      </c>
      <c r="J20" s="44"/>
    </row>
    <row r="21" spans="1:10" s="40" customFormat="1" ht="15" hidden="1" thickBot="1" x14ac:dyDescent="0.25">
      <c r="A21" s="147"/>
      <c r="B21" s="67">
        <f>+Identificacion!C19</f>
        <v>12</v>
      </c>
      <c r="C21" s="45" t="str">
        <f>IF(Identificacion!D19&lt;&gt;"",Identificacion!D19,"")</f>
        <v/>
      </c>
      <c r="D21" s="46"/>
      <c r="E21" s="41" t="str">
        <f t="shared" si="0"/>
        <v/>
      </c>
      <c r="F21" s="64"/>
      <c r="G21" s="60" t="str">
        <f t="shared" si="1"/>
        <v/>
      </c>
      <c r="H21" s="63" t="str">
        <f t="shared" si="2"/>
        <v/>
      </c>
      <c r="I21" s="62" t="str">
        <f t="shared" si="3"/>
        <v/>
      </c>
      <c r="J21" s="44"/>
    </row>
    <row r="22" spans="1:10" x14ac:dyDescent="0.2">
      <c r="A22" s="6"/>
      <c r="B22" s="6"/>
      <c r="C22" s="7"/>
      <c r="D22" s="8"/>
      <c r="E22" s="6"/>
      <c r="F22" s="8"/>
      <c r="G22" s="6"/>
      <c r="H22" s="9"/>
      <c r="I22" s="9"/>
      <c r="J22" s="9"/>
    </row>
    <row r="23" spans="1:10" s="27" customFormat="1" ht="14.25" customHeight="1" x14ac:dyDescent="0.2">
      <c r="A23" s="112" t="s">
        <v>60</v>
      </c>
      <c r="B23" s="112"/>
      <c r="C23" s="112"/>
      <c r="D23" s="112"/>
      <c r="E23" s="149" t="s">
        <v>61</v>
      </c>
      <c r="F23" s="150"/>
      <c r="G23" s="150"/>
      <c r="H23" s="150"/>
      <c r="I23" s="151"/>
      <c r="J23" s="38" t="s">
        <v>62</v>
      </c>
    </row>
    <row r="24" spans="1:10" s="27" customFormat="1" ht="28.5" customHeight="1" x14ac:dyDescent="0.2">
      <c r="A24" s="139" t="str">
        <f>Identificacion!A22</f>
        <v>Nombres: Constanza Castañeda Alvarez, Abel Antonio Granada Acosta</v>
      </c>
      <c r="B24" s="139"/>
      <c r="C24" s="139"/>
      <c r="D24" s="139"/>
      <c r="E24" s="139" t="str">
        <f>Identificacion!E22</f>
        <v>Nombre: Liliana Fong de Fong</v>
      </c>
      <c r="F24" s="139"/>
      <c r="G24" s="139"/>
      <c r="H24" s="139"/>
      <c r="I24" s="139"/>
      <c r="J24" s="39" t="str">
        <f>+Identificacion!G22&amp;":"&amp; " "&amp;Identificacion!H22</f>
        <v>Nombre: María Victoria Machado Anaya</v>
      </c>
    </row>
    <row r="25" spans="1:10" s="36" customFormat="1" ht="36" customHeight="1" x14ac:dyDescent="0.2">
      <c r="A25" s="139" t="str">
        <f>Identificacion!A23</f>
        <v>Cargos: Líder de Programa, Profesional contratista</v>
      </c>
      <c r="B25" s="139"/>
      <c r="C25" s="139"/>
      <c r="D25" s="139"/>
      <c r="E25" s="139" t="str">
        <f>Identificacion!E23</f>
        <v>Cargo: Líder de proceso</v>
      </c>
      <c r="F25" s="139"/>
      <c r="G25" s="139"/>
      <c r="H25" s="139"/>
      <c r="I25" s="139"/>
      <c r="J25" s="39" t="str">
        <f>+Identificacion!G23&amp;":"&amp; " "&amp;Identificacion!H23</f>
        <v>Cargo: Directora del Departamento Administrativo de Hacienda y Finanzas Públicas</v>
      </c>
    </row>
    <row r="26" spans="1:10" s="27" customFormat="1" ht="24.75" customHeight="1" x14ac:dyDescent="0.2">
      <c r="A26" s="135" t="s">
        <v>3</v>
      </c>
      <c r="B26" s="136"/>
      <c r="C26" s="136"/>
      <c r="D26" s="137"/>
      <c r="E26" s="135" t="s">
        <v>3</v>
      </c>
      <c r="F26" s="136"/>
      <c r="G26" s="136"/>
      <c r="H26" s="136"/>
      <c r="I26" s="137"/>
      <c r="J26" s="39" t="s">
        <v>3</v>
      </c>
    </row>
    <row r="27" spans="1:10" s="27" customFormat="1" ht="14.25" customHeight="1" x14ac:dyDescent="0.2">
      <c r="A27" s="141" t="str">
        <f>Identificacion!A25</f>
        <v>Fecha: 5/12/2018</v>
      </c>
      <c r="B27" s="141"/>
      <c r="C27" s="141"/>
      <c r="D27" s="141"/>
      <c r="E27" s="141" t="str">
        <f>A27</f>
        <v>Fecha: 5/12/2018</v>
      </c>
      <c r="F27" s="141"/>
      <c r="G27" s="141"/>
      <c r="H27" s="141"/>
      <c r="I27" s="141"/>
      <c r="J27" s="12" t="str">
        <f>E27</f>
        <v>Fecha: 5/12/2018</v>
      </c>
    </row>
    <row r="28" spans="1:10" s="27" customFormat="1" ht="12.75" x14ac:dyDescent="0.2"/>
    <row r="29" spans="1:10" s="4" customFormat="1" ht="12.75" x14ac:dyDescent="0.2"/>
    <row r="30" spans="1:10" s="22" customFormat="1" ht="11.25" x14ac:dyDescent="0.2">
      <c r="A30" s="22" t="s">
        <v>85</v>
      </c>
    </row>
    <row r="31" spans="1:10" s="22" customFormat="1" ht="11.25" x14ac:dyDescent="0.2">
      <c r="A31" s="22" t="s">
        <v>86</v>
      </c>
    </row>
    <row r="32" spans="1:10" s="21" customFormat="1" x14ac:dyDescent="0.2">
      <c r="A32" s="22"/>
    </row>
  </sheetData>
  <sheetProtection sheet="1" formatCells="0" formatColumns="0" formatRows="0" insertColumns="0" insertRows="0" insertHyperlinks="0" deleteColumns="0" deleteRows="0" sort="0" autoFilter="0" pivotTables="0"/>
  <dataConsolidate/>
  <mergeCells count="22">
    <mergeCell ref="A1:A2"/>
    <mergeCell ref="A3:A4"/>
    <mergeCell ref="F6:G6"/>
    <mergeCell ref="H6:I6"/>
    <mergeCell ref="D6:E6"/>
    <mergeCell ref="B5:C7"/>
    <mergeCell ref="B1:I4"/>
    <mergeCell ref="J5:J7"/>
    <mergeCell ref="A24:D24"/>
    <mergeCell ref="E24:I24"/>
    <mergeCell ref="A23:D23"/>
    <mergeCell ref="E23:I23"/>
    <mergeCell ref="E27:I27"/>
    <mergeCell ref="A27:D27"/>
    <mergeCell ref="A26:D26"/>
    <mergeCell ref="E26:I26"/>
    <mergeCell ref="A5:A7"/>
    <mergeCell ref="D5:G5"/>
    <mergeCell ref="H5:I5"/>
    <mergeCell ref="A8:A21"/>
    <mergeCell ref="A25:D25"/>
    <mergeCell ref="E25:I25"/>
  </mergeCells>
  <phoneticPr fontId="1" type="noConversion"/>
  <conditionalFormatting sqref="I8:I21">
    <cfRule type="containsText" dxfId="26" priority="1" operator="containsText" text="Alta">
      <formula>NOT(ISERROR(SEARCH("Alta",I8)))</formula>
    </cfRule>
    <cfRule type="containsText" dxfId="25" priority="2" operator="containsText" text="Baja">
      <formula>NOT(ISERROR(SEARCH("Baja",I8)))</formula>
    </cfRule>
    <cfRule type="containsText" dxfId="24" priority="3" operator="containsText" text="Moderada">
      <formula>NOT(ISERROR(SEARCH("Moderada",I8)))</formula>
    </cfRule>
    <cfRule type="containsText" dxfId="23" priority="4" operator="containsText" text="Extrema">
      <formula>NOT(ISERROR(SEARCH("Extrema",I8)))</formula>
    </cfRule>
  </conditionalFormatting>
  <dataValidations count="7">
    <dataValidation type="list" allowBlank="1" showInputMessage="1" showErrorMessage="1" sqref="D8:D21">
      <formula1>"1, 2, 3, 4, 5"</formula1>
    </dataValidation>
    <dataValidation type="custom" allowBlank="1" showInputMessage="1" showErrorMessage="1" sqref="A8:C21 A24:I25 Z8:Z21 H8:H21">
      <formula1>""</formula1>
    </dataValidation>
    <dataValidation type="custom" allowBlank="1" showInputMessage="1" showErrorMessage="1" error="No modifique esta celda. _x000a_El Resultado se asigna automaticamente según el valor.  " sqref="E8:E21">
      <formula1>IF(D8=1,"Excepcional", IF(D8=2,"Improbable",IF(D8=3,"Posible",IF(D8=4,"Es Probable",IF(D8=5,"Es muy seguro","")))))</formula1>
    </dataValidation>
    <dataValidation type="list" allowBlank="1" showInputMessage="1" showErrorMessage="1" error="Rangos permitidos:_x000a__x000a_1 -5 : Moderado_x000a_6 - 11 : Mayor_x000a_12 -18 : Catastrófico" sqref="F11:F21">
      <formula1>"5, 10, 20"</formula1>
    </dataValidation>
    <dataValidation type="custom" allowBlank="1" showInputMessage="1" showErrorMessage="1" error="Este celda es calculada. Los valores permitidos son 5, 10 y 20" sqref="G8:G21">
      <formula1>IF(F8=5,"Moderado", IF(F8=10,"Mayor",IF(F8=20,"Catastrofico","")))</formula1>
    </dataValidation>
    <dataValidation type="list" allowBlank="1" showInputMessage="1" showErrorMessage="1" error="Esta celda es calculada. Los valores permitidos son 5, 10 y 20" sqref="F8:F10">
      <formula1>"5, 10, 20"</formula1>
    </dataValidation>
    <dataValidation type="list" allowBlank="1" showInputMessage="1" showErrorMessage="1" sqref="J8:J21">
      <formula1>"Eliminar, Reducir"</formula1>
    </dataValidation>
  </dataValidations>
  <pageMargins left="1.1417322834645669" right="0.31496062992125984" top="0.74803149606299213" bottom="0.74803149606299213" header="0.31496062992125984" footer="0.31496062992125984"/>
  <pageSetup scale="73" orientation="landscape" r:id="rId1"/>
  <drawing r:id="rId2"/>
  <legacyDrawing r:id="rId3"/>
  <oleObjects>
    <mc:AlternateContent xmlns:mc="http://schemas.openxmlformats.org/markup-compatibility/2006">
      <mc:Choice Requires="x14">
        <oleObject progId="Word.Picture.8" shapeId="5195" r:id="rId4">
          <objectPr defaultSize="0" autoPict="0" r:id="rId5">
            <anchor moveWithCells="1" sizeWithCells="1">
              <from>
                <xdr:col>0</xdr:col>
                <xdr:colOff>0</xdr:colOff>
                <xdr:row>1</xdr:row>
                <xdr:rowOff>76200</xdr:rowOff>
              </from>
              <to>
                <xdr:col>0</xdr:col>
                <xdr:colOff>9525</xdr:colOff>
                <xdr:row>3</xdr:row>
                <xdr:rowOff>133350</xdr:rowOff>
              </to>
            </anchor>
          </objectPr>
        </oleObject>
      </mc:Choice>
      <mc:Fallback>
        <oleObject progId="Word.Picture.8" shapeId="5195" r:id="rId4"/>
      </mc:Fallback>
    </mc:AlternateContent>
    <mc:AlternateContent xmlns:mc="http://schemas.openxmlformats.org/markup-compatibility/2006">
      <mc:Choice Requires="x14">
        <oleObject progId="Word.Picture.8" shapeId="5200" r:id="rId6">
          <objectPr defaultSize="0" autoPict="0" r:id="rId5">
            <anchor moveWithCells="1" sizeWithCells="1">
              <from>
                <xdr:col>0</xdr:col>
                <xdr:colOff>0</xdr:colOff>
                <xdr:row>1</xdr:row>
                <xdr:rowOff>76200</xdr:rowOff>
              </from>
              <to>
                <xdr:col>0</xdr:col>
                <xdr:colOff>9525</xdr:colOff>
                <xdr:row>3</xdr:row>
                <xdr:rowOff>133350</xdr:rowOff>
              </to>
            </anchor>
          </objectPr>
        </oleObject>
      </mc:Choice>
      <mc:Fallback>
        <oleObject progId="Word.Picture.8" shapeId="5200" r:id="rId6"/>
      </mc:Fallback>
    </mc:AlternateContent>
    <mc:AlternateContent xmlns:mc="http://schemas.openxmlformats.org/markup-compatibility/2006">
      <mc:Choice Requires="x14">
        <oleObject progId="Word.Picture.8" shapeId="5377" r:id="rId7">
          <objectPr defaultSize="0" autoPict="0" r:id="rId5">
            <anchor moveWithCells="1" sizeWithCells="1">
              <from>
                <xdr:col>0</xdr:col>
                <xdr:colOff>0</xdr:colOff>
                <xdr:row>1</xdr:row>
                <xdr:rowOff>76200</xdr:rowOff>
              </from>
              <to>
                <xdr:col>0</xdr:col>
                <xdr:colOff>9525</xdr:colOff>
                <xdr:row>3</xdr:row>
                <xdr:rowOff>133350</xdr:rowOff>
              </to>
            </anchor>
          </objectPr>
        </oleObject>
      </mc:Choice>
      <mc:Fallback>
        <oleObject progId="Word.Picture.8" shapeId="5377" r:id="rId7"/>
      </mc:Fallback>
    </mc:AlternateContent>
    <mc:AlternateContent xmlns:mc="http://schemas.openxmlformats.org/markup-compatibility/2006">
      <mc:Choice Requires="x14">
        <oleObject progId="Word.Picture.8" shapeId="5378" r:id="rId8">
          <objectPr defaultSize="0" autoPict="0" r:id="rId5">
            <anchor moveWithCells="1" sizeWithCells="1">
              <from>
                <xdr:col>0</xdr:col>
                <xdr:colOff>571500</xdr:colOff>
                <xdr:row>1</xdr:row>
                <xdr:rowOff>95250</xdr:rowOff>
              </from>
              <to>
                <xdr:col>0</xdr:col>
                <xdr:colOff>962025</xdr:colOff>
                <xdr:row>2</xdr:row>
                <xdr:rowOff>200025</xdr:rowOff>
              </to>
            </anchor>
          </objectPr>
        </oleObject>
      </mc:Choice>
      <mc:Fallback>
        <oleObject progId="Word.Picture.8" shapeId="5378" r:id="rId8"/>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
    <pageSetUpPr fitToPage="1"/>
  </sheetPr>
  <dimension ref="A1:Y54"/>
  <sheetViews>
    <sheetView zoomScale="76" zoomScaleNormal="76" workbookViewId="0">
      <selection activeCell="G56" sqref="G56"/>
    </sheetView>
  </sheetViews>
  <sheetFormatPr baseColWidth="10" defaultColWidth="16.140625" defaultRowHeight="14.25" x14ac:dyDescent="0.2"/>
  <cols>
    <col min="1" max="1" width="15.140625" style="10" customWidth="1"/>
    <col min="2" max="2" width="3.28515625" style="10" bestFit="1" customWidth="1"/>
    <col min="3" max="3" width="32.140625" style="10" bestFit="1" customWidth="1"/>
    <col min="4" max="4" width="15.28515625" style="10" customWidth="1"/>
    <col min="5" max="5" width="43.7109375" style="10" customWidth="1"/>
    <col min="6" max="6" width="12" style="10" customWidth="1"/>
    <col min="7" max="7" width="10.140625" style="10" customWidth="1"/>
    <col min="8" max="8" width="11.28515625" style="10" customWidth="1"/>
    <col min="9" max="9" width="3.7109375" style="10" customWidth="1"/>
    <col min="10" max="10" width="14.5703125" style="10" customWidth="1"/>
    <col min="11" max="11" width="3.85546875" style="10" customWidth="1"/>
    <col min="12" max="12" width="13.140625" style="10" bestFit="1" customWidth="1"/>
    <col min="13" max="13" width="4.140625" style="10" customWidth="1"/>
    <col min="14" max="14" width="12.28515625" style="10" customWidth="1"/>
    <col min="15" max="15" width="15.5703125" style="10" customWidth="1"/>
    <col min="16" max="24" width="16.140625" style="10"/>
    <col min="25" max="25" width="3.28515625" style="10" hidden="1" customWidth="1"/>
    <col min="26" max="16384" width="16.140625" style="10"/>
  </cols>
  <sheetData>
    <row r="1" spans="1:25" s="3" customFormat="1" ht="16.5" customHeight="1" x14ac:dyDescent="0.2">
      <c r="A1" s="104" t="s">
        <v>23</v>
      </c>
      <c r="B1" s="178"/>
      <c r="C1" s="179"/>
      <c r="D1" s="188" t="s">
        <v>58</v>
      </c>
      <c r="E1" s="188"/>
      <c r="F1" s="188"/>
      <c r="G1" s="188"/>
      <c r="H1" s="188"/>
      <c r="I1" s="188"/>
      <c r="J1" s="188"/>
      <c r="K1" s="188"/>
      <c r="L1" s="189"/>
      <c r="M1" s="184" t="s">
        <v>162</v>
      </c>
      <c r="N1" s="185"/>
      <c r="O1" s="186"/>
    </row>
    <row r="2" spans="1:25" s="3" customFormat="1" ht="16.5" customHeight="1" x14ac:dyDescent="0.2">
      <c r="A2" s="180"/>
      <c r="B2" s="181"/>
      <c r="C2" s="109"/>
      <c r="D2" s="190"/>
      <c r="E2" s="190"/>
      <c r="F2" s="190"/>
      <c r="G2" s="190"/>
      <c r="H2" s="190"/>
      <c r="I2" s="190"/>
      <c r="J2" s="190"/>
      <c r="K2" s="190"/>
      <c r="L2" s="191"/>
      <c r="M2" s="184" t="s">
        <v>64</v>
      </c>
      <c r="N2" s="185"/>
      <c r="O2" s="186"/>
    </row>
    <row r="3" spans="1:25" s="3" customFormat="1" ht="28.5" customHeight="1" x14ac:dyDescent="0.2">
      <c r="A3" s="23"/>
      <c r="B3" s="6"/>
      <c r="C3" s="24"/>
      <c r="D3" s="190"/>
      <c r="E3" s="190"/>
      <c r="F3" s="190"/>
      <c r="G3" s="190"/>
      <c r="H3" s="190"/>
      <c r="I3" s="190"/>
      <c r="J3" s="190"/>
      <c r="K3" s="190"/>
      <c r="L3" s="191"/>
      <c r="M3" s="184" t="s">
        <v>163</v>
      </c>
      <c r="N3" s="185"/>
      <c r="O3" s="186"/>
    </row>
    <row r="4" spans="1:25" s="3" customFormat="1" ht="17.45" customHeight="1" x14ac:dyDescent="0.2">
      <c r="A4" s="182" t="s">
        <v>24</v>
      </c>
      <c r="B4" s="183"/>
      <c r="C4" s="111"/>
      <c r="D4" s="192"/>
      <c r="E4" s="192"/>
      <c r="F4" s="192"/>
      <c r="G4" s="192"/>
      <c r="H4" s="192"/>
      <c r="I4" s="192"/>
      <c r="J4" s="192"/>
      <c r="K4" s="192"/>
      <c r="L4" s="193"/>
      <c r="M4" s="184" t="s">
        <v>4</v>
      </c>
      <c r="N4" s="185"/>
      <c r="O4" s="186"/>
    </row>
    <row r="5" spans="1:25" s="57" customFormat="1" ht="45.75" customHeight="1" x14ac:dyDescent="0.2">
      <c r="A5" s="142" t="s">
        <v>10</v>
      </c>
      <c r="B5" s="152" t="s">
        <v>11</v>
      </c>
      <c r="C5" s="153"/>
      <c r="D5" s="142" t="s">
        <v>71</v>
      </c>
      <c r="E5" s="142" t="s">
        <v>72</v>
      </c>
      <c r="F5" s="142" t="s">
        <v>73</v>
      </c>
      <c r="G5" s="142" t="s">
        <v>53</v>
      </c>
      <c r="H5" s="142"/>
      <c r="I5" s="142" t="s">
        <v>55</v>
      </c>
      <c r="J5" s="142"/>
      <c r="K5" s="142"/>
      <c r="L5" s="142"/>
      <c r="M5" s="187" t="s">
        <v>19</v>
      </c>
      <c r="N5" s="187"/>
      <c r="O5" s="142" t="s">
        <v>56</v>
      </c>
    </row>
    <row r="6" spans="1:25" s="57" customFormat="1" ht="42" customHeight="1" x14ac:dyDescent="0.2">
      <c r="A6" s="142"/>
      <c r="B6" s="154"/>
      <c r="C6" s="155"/>
      <c r="D6" s="142"/>
      <c r="E6" s="142"/>
      <c r="F6" s="142"/>
      <c r="G6" s="194" t="s">
        <v>12</v>
      </c>
      <c r="H6" s="194" t="s">
        <v>54</v>
      </c>
      <c r="I6" s="142" t="s">
        <v>17</v>
      </c>
      <c r="J6" s="142"/>
      <c r="K6" s="142" t="s">
        <v>18</v>
      </c>
      <c r="L6" s="142"/>
      <c r="M6" s="142" t="s">
        <v>20</v>
      </c>
      <c r="N6" s="142"/>
      <c r="O6" s="142"/>
    </row>
    <row r="7" spans="1:25" s="59" customFormat="1" ht="34.5" customHeight="1" x14ac:dyDescent="0.2">
      <c r="A7" s="142"/>
      <c r="B7" s="156"/>
      <c r="C7" s="157"/>
      <c r="D7" s="142"/>
      <c r="E7" s="142"/>
      <c r="F7" s="142"/>
      <c r="G7" s="194"/>
      <c r="H7" s="194"/>
      <c r="I7" s="56" t="s">
        <v>0</v>
      </c>
      <c r="J7" s="56" t="s">
        <v>1</v>
      </c>
      <c r="K7" s="56" t="s">
        <v>0</v>
      </c>
      <c r="L7" s="56" t="s">
        <v>1</v>
      </c>
      <c r="M7" s="58" t="s">
        <v>8</v>
      </c>
      <c r="N7" s="56" t="s">
        <v>9</v>
      </c>
      <c r="O7" s="142"/>
    </row>
    <row r="8" spans="1:25" s="5" customFormat="1" ht="90" x14ac:dyDescent="0.2">
      <c r="A8" s="122" t="str">
        <f>+Análisis!A8</f>
        <v>M7-P2 Administrar el Tesoro Público Departamental</v>
      </c>
      <c r="B8" s="87">
        <f>+Análisis!B8</f>
        <v>1</v>
      </c>
      <c r="C8" s="90" t="str">
        <f>+Análisis!C8</f>
        <v>Tráfico de Influencias en movimientos financieros para apertura de cuentas y constitución de inversiones con el fin de favorecer intereses particulares</v>
      </c>
      <c r="D8" s="98" t="str">
        <f>+Análisis!I8</f>
        <v>Extrema</v>
      </c>
      <c r="E8" s="97" t="s">
        <v>146</v>
      </c>
      <c r="F8" s="50" t="s">
        <v>89</v>
      </c>
      <c r="G8" s="50" t="s">
        <v>80</v>
      </c>
      <c r="H8" s="46">
        <v>85</v>
      </c>
      <c r="I8" s="84">
        <v>2</v>
      </c>
      <c r="J8" s="86" t="str">
        <f>IF(I8=1,"Excepcional", IF(I8=2,"Improbable",IF(I8=3,"Posible",IF(I8=4,"Es Probable",IF(I8=5,"Es muy seguro","")))))</f>
        <v>Improbable</v>
      </c>
      <c r="K8" s="87">
        <v>20</v>
      </c>
      <c r="L8" s="86" t="str">
        <f>IF(K8=5,"Moderado", IF(K8=10,"Mayor",IF(K8=20,"Catastrofico","")))</f>
        <v>Catastrofico</v>
      </c>
      <c r="M8" s="86">
        <f>IF(K8*I8&gt;0,K8*I8,"")</f>
        <v>40</v>
      </c>
      <c r="N8" s="86" t="str">
        <f>IF(AND(M8&gt;4,M8&lt;11),"Baja",IF(AND(M8&gt;14,M8&lt;26),"Moderada",IF(AND(M8&gt;29,M8&lt;51),"Alta",IF(AND(M8&gt;59,M8&lt;=100),"Extrema",""))))</f>
        <v>Alta</v>
      </c>
      <c r="O8" s="87" t="s">
        <v>90</v>
      </c>
      <c r="Y8" s="5" t="str">
        <f>I8&amp;K8</f>
        <v>220</v>
      </c>
    </row>
    <row r="9" spans="1:25" s="5" customFormat="1" ht="45" x14ac:dyDescent="0.2">
      <c r="A9" s="122"/>
      <c r="B9" s="84">
        <f>+Análisis!B9</f>
        <v>2</v>
      </c>
      <c r="C9" s="83" t="str">
        <f>Análisis!C9</f>
        <v>Tráfico de influencias en pagos para beneficiar intereses propios o de terceros</v>
      </c>
      <c r="D9" s="98">
        <f>+Análisis!I9</f>
        <v>0</v>
      </c>
      <c r="E9" s="19" t="s">
        <v>128</v>
      </c>
      <c r="F9" s="92" t="s">
        <v>89</v>
      </c>
      <c r="G9" s="92" t="s">
        <v>80</v>
      </c>
      <c r="H9" s="87">
        <v>40</v>
      </c>
      <c r="I9" s="89">
        <v>2</v>
      </c>
      <c r="J9" s="86" t="str">
        <f t="shared" ref="J9:J10" si="0">IF(I9=1,"Excepcional", IF(I9=2,"Improbable",IF(I9=3,"Posible",IF(I9=4,"Es Probable",IF(I9=5,"Es muy seguro","")))))</f>
        <v>Improbable</v>
      </c>
      <c r="K9" s="88">
        <v>20</v>
      </c>
      <c r="L9" s="86" t="str">
        <f t="shared" ref="L9:L10" si="1">IF(K9=5,"Moderado", IF(K9=10,"Mayor",IF(K9=20,"Catastrofico","")))</f>
        <v>Catastrofico</v>
      </c>
      <c r="M9" s="93">
        <v>40</v>
      </c>
      <c r="N9" s="86" t="str">
        <f t="shared" ref="N9:N10" si="2">IF(AND(M9&gt;4,M9&lt;11),"Baja",IF(AND(M9&gt;14,M9&lt;26),"Moderada",IF(AND(M9&gt;29,M9&lt;51),"Alta",IF(AND(M9&gt;59,M9&lt;=100),"Extrema",""))))</f>
        <v>Alta</v>
      </c>
      <c r="O9" s="88" t="s">
        <v>90</v>
      </c>
    </row>
    <row r="10" spans="1:25" s="5" customFormat="1" ht="67.5" x14ac:dyDescent="0.2">
      <c r="A10" s="122"/>
      <c r="B10" s="84">
        <f>+Análisis!B10</f>
        <v>3</v>
      </c>
      <c r="C10" s="83" t="str">
        <f>Análisis!C10</f>
        <v>Tráfico de influencias en el registro del recaudo para beneficiar intereses propios o de terceros</v>
      </c>
      <c r="D10" s="98">
        <f>+Análisis!I10</f>
        <v>0</v>
      </c>
      <c r="E10" s="19" t="s">
        <v>147</v>
      </c>
      <c r="F10" s="92" t="s">
        <v>89</v>
      </c>
      <c r="G10" s="92" t="s">
        <v>88</v>
      </c>
      <c r="H10" s="87">
        <v>30</v>
      </c>
      <c r="I10" s="89">
        <v>2</v>
      </c>
      <c r="J10" s="86" t="str">
        <f t="shared" si="0"/>
        <v>Improbable</v>
      </c>
      <c r="K10" s="88">
        <v>10</v>
      </c>
      <c r="L10" s="86" t="str">
        <f t="shared" si="1"/>
        <v>Mayor</v>
      </c>
      <c r="M10" s="93">
        <v>20</v>
      </c>
      <c r="N10" s="86" t="str">
        <f t="shared" si="2"/>
        <v>Moderada</v>
      </c>
      <c r="O10" s="88" t="s">
        <v>90</v>
      </c>
    </row>
    <row r="11" spans="1:25" s="5" customFormat="1" ht="14.25" customHeight="1" x14ac:dyDescent="0.2">
      <c r="A11" s="122"/>
      <c r="B11" s="122">
        <f>+Análisis!B11</f>
        <v>4</v>
      </c>
      <c r="C11" s="118" t="str">
        <f>+Análisis!C11</f>
        <v>Tráfico de Influencias en la asignación de PAC para favorecer intereses particulares</v>
      </c>
      <c r="D11" s="195" t="str">
        <f>+Análisis!I11</f>
        <v>Extrema</v>
      </c>
      <c r="E11" s="200" t="s">
        <v>126</v>
      </c>
      <c r="F11" s="196" t="s">
        <v>89</v>
      </c>
      <c r="G11" s="196" t="s">
        <v>88</v>
      </c>
      <c r="H11" s="158">
        <v>55</v>
      </c>
      <c r="I11" s="122">
        <v>2</v>
      </c>
      <c r="J11" s="199" t="str">
        <f t="shared" ref="J11" si="3">IF(I11=1,"Excepcional", IF(I11=2,"Improbable",IF(I11=3,"Posible",IF(I11=4,"Es Probable",IF(I11=5,"Es muy seguro","")))))</f>
        <v>Improbable</v>
      </c>
      <c r="K11" s="158">
        <v>5</v>
      </c>
      <c r="L11" s="199" t="str">
        <f t="shared" ref="L11" si="4">IF(K11=5,"Moderado", IF(K11=10,"Mayor",IF(K11=20,"Catastrofico","")))</f>
        <v>Moderado</v>
      </c>
      <c r="M11" s="199">
        <f>IF(K11*I11&gt;0,K11*I11,"")</f>
        <v>10</v>
      </c>
      <c r="N11" s="165" t="str">
        <f t="shared" ref="N11" si="5">IF(AND(M11&gt;4,M11&lt;11),"Baja",IF(AND(M11&gt;14,M11&lt;26),"Moderada",IF(AND(M11&gt;29,M11&lt;51),"Alta",IF(AND(M11&gt;59,M11&lt;=100),"Extrema",""))))</f>
        <v>Baja</v>
      </c>
      <c r="O11" s="158" t="s">
        <v>90</v>
      </c>
      <c r="Y11" s="5" t="str">
        <f>I11&amp;K11</f>
        <v>25</v>
      </c>
    </row>
    <row r="12" spans="1:25" s="5" customFormat="1" x14ac:dyDescent="0.2">
      <c r="A12" s="122"/>
      <c r="B12" s="122"/>
      <c r="C12" s="118"/>
      <c r="D12" s="195"/>
      <c r="E12" s="201"/>
      <c r="F12" s="197"/>
      <c r="G12" s="197"/>
      <c r="H12" s="159"/>
      <c r="I12" s="122"/>
      <c r="J12" s="199"/>
      <c r="K12" s="159"/>
      <c r="L12" s="199"/>
      <c r="M12" s="199"/>
      <c r="N12" s="166"/>
      <c r="O12" s="159"/>
    </row>
    <row r="13" spans="1:25" s="5" customFormat="1" x14ac:dyDescent="0.2">
      <c r="A13" s="122"/>
      <c r="B13" s="122"/>
      <c r="C13" s="118"/>
      <c r="D13" s="195"/>
      <c r="E13" s="202"/>
      <c r="F13" s="198"/>
      <c r="G13" s="198"/>
      <c r="H13" s="160"/>
      <c r="I13" s="122"/>
      <c r="J13" s="199"/>
      <c r="K13" s="160"/>
      <c r="L13" s="199"/>
      <c r="M13" s="199"/>
      <c r="N13" s="167"/>
      <c r="O13" s="160"/>
    </row>
    <row r="14" spans="1:25" s="20" customFormat="1" hidden="1" x14ac:dyDescent="0.2">
      <c r="A14" s="122"/>
      <c r="B14" s="118">
        <f>+Análisis!B12</f>
        <v>3</v>
      </c>
      <c r="C14" s="118" t="str">
        <f>+Análisis!C12</f>
        <v/>
      </c>
      <c r="D14" s="122" t="str">
        <f>+Análisis!I12</f>
        <v/>
      </c>
      <c r="E14" s="19" t="s">
        <v>81</v>
      </c>
      <c r="F14" s="50"/>
      <c r="G14" s="50"/>
      <c r="H14" s="46"/>
      <c r="I14" s="122"/>
      <c r="J14" s="161" t="str">
        <f t="shared" ref="J14" si="6">IF(I14=1,"Excepcional", IF(I14=2,"Improbable",IF(I14=3,"Posible",IF(I14=4,"Es Probable",IF(I14=5,"Es muy seguro","")))))</f>
        <v/>
      </c>
      <c r="K14" s="158"/>
      <c r="L14" s="161" t="str">
        <f t="shared" ref="L14" si="7">IF(K14=5,"Moderado", IF(K14=10,"Mayor",IF(K14=20,"Catastrofico","")))</f>
        <v/>
      </c>
      <c r="M14" s="199" t="str">
        <f>IF(K14*I14&gt;0,K14*I14,"")</f>
        <v/>
      </c>
      <c r="N14" s="165" t="str">
        <f t="shared" ref="N14" si="8">IF(AND(M14&gt;4,M14&lt;11),"Baja",IF(AND(M14&gt;14,M14&lt;26),"Moderada",IF(AND(M14&gt;29,M14&lt;51),"Alta",IF(AND(M14&gt;59,M14&lt;=100),"Extrema",""))))</f>
        <v/>
      </c>
      <c r="O14" s="158"/>
      <c r="Y14" s="5" t="str">
        <f>I14&amp;K14</f>
        <v/>
      </c>
    </row>
    <row r="15" spans="1:25" s="20" customFormat="1" hidden="1" x14ac:dyDescent="0.2">
      <c r="A15" s="122"/>
      <c r="B15" s="118"/>
      <c r="C15" s="118"/>
      <c r="D15" s="122"/>
      <c r="E15" s="19" t="s">
        <v>83</v>
      </c>
      <c r="F15" s="50"/>
      <c r="G15" s="50"/>
      <c r="H15" s="46">
        <v>0</v>
      </c>
      <c r="I15" s="122"/>
      <c r="J15" s="161"/>
      <c r="K15" s="159"/>
      <c r="L15" s="161"/>
      <c r="M15" s="199"/>
      <c r="N15" s="166"/>
      <c r="O15" s="159"/>
    </row>
    <row r="16" spans="1:25" s="20" customFormat="1" hidden="1" x14ac:dyDescent="0.2">
      <c r="A16" s="122"/>
      <c r="B16" s="118"/>
      <c r="C16" s="118"/>
      <c r="D16" s="122"/>
      <c r="E16" s="19" t="s">
        <v>82</v>
      </c>
      <c r="F16" s="50"/>
      <c r="G16" s="50"/>
      <c r="H16" s="46">
        <v>0</v>
      </c>
      <c r="I16" s="122"/>
      <c r="J16" s="161"/>
      <c r="K16" s="160"/>
      <c r="L16" s="161"/>
      <c r="M16" s="199"/>
      <c r="N16" s="167"/>
      <c r="O16" s="160"/>
    </row>
    <row r="17" spans="1:25" s="20" customFormat="1" hidden="1" x14ac:dyDescent="0.2">
      <c r="A17" s="122"/>
      <c r="B17" s="162">
        <f>+Análisis!B13</f>
        <v>4</v>
      </c>
      <c r="C17" s="162" t="str">
        <f>+Análisis!C13</f>
        <v/>
      </c>
      <c r="D17" s="158" t="str">
        <f>+Análisis!I13</f>
        <v/>
      </c>
      <c r="E17" s="19"/>
      <c r="F17" s="50"/>
      <c r="G17" s="50"/>
      <c r="H17" s="46">
        <v>0</v>
      </c>
      <c r="I17" s="122"/>
      <c r="J17" s="161" t="str">
        <f t="shared" ref="J17" si="9">IF(I17=1,"Excepcional", IF(I17=2,"Improbable",IF(I17=3,"Posible",IF(I17=4,"Es Probable",IF(I17=5,"Es muy seguro","")))))</f>
        <v/>
      </c>
      <c r="K17" s="158"/>
      <c r="L17" s="161" t="str">
        <f t="shared" ref="L17" si="10">IF(K17=5,"Moderado", IF(K17=10,"Mayor",IF(K17=20,"Catastrofico","")))</f>
        <v/>
      </c>
      <c r="M17" s="165" t="str">
        <f>IF(K17*I17&gt;0,K17*I17,"")</f>
        <v/>
      </c>
      <c r="N17" s="165" t="str">
        <f t="shared" ref="N17" si="11">IF(AND(M17&gt;4,M17&lt;11),"Baja",IF(AND(M17&gt;14,M17&lt;26),"Moderada",IF(AND(M17&gt;29,M17&lt;51),"Alta",IF(AND(M17&gt;59,M17&lt;=100),"Extrema",""))))</f>
        <v/>
      </c>
      <c r="O17" s="158"/>
      <c r="Y17" s="5" t="str">
        <f>I17&amp;K17</f>
        <v/>
      </c>
    </row>
    <row r="18" spans="1:25" s="20" customFormat="1" hidden="1" x14ac:dyDescent="0.2">
      <c r="A18" s="122"/>
      <c r="B18" s="163"/>
      <c r="C18" s="163"/>
      <c r="D18" s="159"/>
      <c r="E18" s="19"/>
      <c r="F18" s="50"/>
      <c r="G18" s="50"/>
      <c r="H18" s="46">
        <v>0</v>
      </c>
      <c r="I18" s="122"/>
      <c r="J18" s="161"/>
      <c r="K18" s="159"/>
      <c r="L18" s="161"/>
      <c r="M18" s="166"/>
      <c r="N18" s="166"/>
      <c r="O18" s="159"/>
      <c r="Y18" s="5"/>
    </row>
    <row r="19" spans="1:25" s="5" customFormat="1" hidden="1" x14ac:dyDescent="0.2">
      <c r="A19" s="122"/>
      <c r="B19" s="164"/>
      <c r="C19" s="164"/>
      <c r="D19" s="160"/>
      <c r="E19" s="19"/>
      <c r="F19" s="50"/>
      <c r="G19" s="50"/>
      <c r="H19" s="46">
        <v>0</v>
      </c>
      <c r="I19" s="122"/>
      <c r="J19" s="161"/>
      <c r="K19" s="160"/>
      <c r="L19" s="161"/>
      <c r="M19" s="167"/>
      <c r="N19" s="167"/>
      <c r="O19" s="160"/>
    </row>
    <row r="20" spans="1:25" s="5" customFormat="1" hidden="1" x14ac:dyDescent="0.2">
      <c r="A20" s="122"/>
      <c r="B20" s="162">
        <f>+Análisis!B14</f>
        <v>5</v>
      </c>
      <c r="C20" s="162" t="str">
        <f>+Análisis!C14</f>
        <v/>
      </c>
      <c r="D20" s="158" t="str">
        <f>+Análisis!I14</f>
        <v/>
      </c>
      <c r="E20" s="19"/>
      <c r="F20" s="50"/>
      <c r="G20" s="50"/>
      <c r="H20" s="46">
        <v>0</v>
      </c>
      <c r="I20" s="122"/>
      <c r="J20" s="161" t="str">
        <f t="shared" ref="J20" si="12">IF(I20=1,"Excepcional", IF(I20=2,"Improbable",IF(I20=3,"Posible",IF(I20=4,"Es Probable",IF(I20=5,"Es muy seguro","")))))</f>
        <v/>
      </c>
      <c r="K20" s="158"/>
      <c r="L20" s="161" t="str">
        <f t="shared" ref="L20" si="13">IF(K20=5,"Moderado", IF(K20=10,"Mayor",IF(K20=20,"Catastrofico","")))</f>
        <v/>
      </c>
      <c r="M20" s="165" t="str">
        <f>IF(K20*I20&gt;0,K20*I20,"")</f>
        <v/>
      </c>
      <c r="N20" s="165" t="str">
        <f t="shared" ref="N20" si="14">IF(AND(M20&gt;4,M20&lt;11),"Baja",IF(AND(M20&gt;14,M20&lt;26),"Moderada",IF(AND(M20&gt;29,M20&lt;51),"Alta",IF(AND(M20&gt;59,M20&lt;=100),"Extrema",""))))</f>
        <v/>
      </c>
      <c r="O20" s="158"/>
      <c r="Y20" s="5" t="str">
        <f>I20&amp;K20</f>
        <v/>
      </c>
    </row>
    <row r="21" spans="1:25" s="5" customFormat="1" hidden="1" x14ac:dyDescent="0.2">
      <c r="A21" s="122"/>
      <c r="B21" s="163"/>
      <c r="C21" s="163"/>
      <c r="D21" s="159"/>
      <c r="E21" s="19"/>
      <c r="F21" s="50"/>
      <c r="G21" s="50"/>
      <c r="H21" s="46">
        <v>0</v>
      </c>
      <c r="I21" s="122"/>
      <c r="J21" s="161"/>
      <c r="K21" s="159"/>
      <c r="L21" s="161"/>
      <c r="M21" s="166"/>
      <c r="N21" s="166"/>
      <c r="O21" s="159"/>
    </row>
    <row r="22" spans="1:25" s="5" customFormat="1" hidden="1" x14ac:dyDescent="0.2">
      <c r="A22" s="122"/>
      <c r="B22" s="164"/>
      <c r="C22" s="164"/>
      <c r="D22" s="160"/>
      <c r="E22" s="19"/>
      <c r="F22" s="50"/>
      <c r="G22" s="50"/>
      <c r="H22" s="46">
        <v>0</v>
      </c>
      <c r="I22" s="122"/>
      <c r="J22" s="161"/>
      <c r="K22" s="160"/>
      <c r="L22" s="161"/>
      <c r="M22" s="167"/>
      <c r="N22" s="167"/>
      <c r="O22" s="160"/>
    </row>
    <row r="23" spans="1:25" s="5" customFormat="1" hidden="1" x14ac:dyDescent="0.2">
      <c r="A23" s="122"/>
      <c r="B23" s="162">
        <f>Análisis!B15</f>
        <v>6</v>
      </c>
      <c r="C23" s="162" t="str">
        <f>Análisis!C15</f>
        <v/>
      </c>
      <c r="D23" s="158" t="str">
        <f>Análisis!I15</f>
        <v/>
      </c>
      <c r="E23" s="19"/>
      <c r="F23" s="50"/>
      <c r="G23" s="50"/>
      <c r="H23" s="46">
        <v>0</v>
      </c>
      <c r="I23" s="122"/>
      <c r="J23" s="161" t="str">
        <f t="shared" ref="J23" si="15">IF(I23=1,"Excepcional", IF(I23=2,"Improbable",IF(I23=3,"Posible",IF(I23=4,"Es Probable",IF(I23=5,"Es muy seguro","")))))</f>
        <v/>
      </c>
      <c r="K23" s="158"/>
      <c r="L23" s="161" t="str">
        <f t="shared" ref="L23" si="16">IF(K23=5,"Moderado", IF(K23=10,"Mayor",IF(K23=20,"Catastrofico","")))</f>
        <v/>
      </c>
      <c r="M23" s="165" t="str">
        <f>IF(K23*I23&gt;0,K23*I23,"")</f>
        <v/>
      </c>
      <c r="N23" s="165" t="str">
        <f t="shared" ref="N23" si="17">IF(AND(M23&gt;4,M23&lt;11),"Baja",IF(AND(M23&gt;14,M23&lt;26),"Moderada",IF(AND(M23&gt;29,M23&lt;51),"Alta",IF(AND(M23&gt;59,M23&lt;=100),"Extrema",""))))</f>
        <v/>
      </c>
      <c r="O23" s="158"/>
      <c r="Y23" s="5" t="str">
        <f>I23&amp;K23</f>
        <v/>
      </c>
    </row>
    <row r="24" spans="1:25" s="5" customFormat="1" hidden="1" x14ac:dyDescent="0.2">
      <c r="A24" s="122"/>
      <c r="B24" s="163"/>
      <c r="C24" s="163"/>
      <c r="D24" s="159"/>
      <c r="E24" s="19"/>
      <c r="F24" s="50"/>
      <c r="G24" s="50"/>
      <c r="H24" s="46">
        <v>0</v>
      </c>
      <c r="I24" s="122"/>
      <c r="J24" s="161"/>
      <c r="K24" s="159"/>
      <c r="L24" s="161"/>
      <c r="M24" s="166"/>
      <c r="N24" s="166"/>
      <c r="O24" s="159"/>
    </row>
    <row r="25" spans="1:25" s="5" customFormat="1" hidden="1" x14ac:dyDescent="0.2">
      <c r="A25" s="122"/>
      <c r="B25" s="164"/>
      <c r="C25" s="164"/>
      <c r="D25" s="160"/>
      <c r="E25" s="19"/>
      <c r="F25" s="50"/>
      <c r="G25" s="50"/>
      <c r="H25" s="46">
        <v>0</v>
      </c>
      <c r="I25" s="122"/>
      <c r="J25" s="161"/>
      <c r="K25" s="160"/>
      <c r="L25" s="161"/>
      <c r="M25" s="167"/>
      <c r="N25" s="167"/>
      <c r="O25" s="160"/>
    </row>
    <row r="26" spans="1:25" s="5" customFormat="1" hidden="1" x14ac:dyDescent="0.2">
      <c r="A26" s="122"/>
      <c r="B26" s="162">
        <f>Análisis!B16</f>
        <v>7</v>
      </c>
      <c r="C26" s="162" t="str">
        <f>Análisis!C16</f>
        <v/>
      </c>
      <c r="D26" s="158" t="str">
        <f>Análisis!I16</f>
        <v/>
      </c>
      <c r="E26" s="19"/>
      <c r="F26" s="50"/>
      <c r="G26" s="50"/>
      <c r="H26" s="46">
        <v>0</v>
      </c>
      <c r="I26" s="122"/>
      <c r="J26" s="161" t="str">
        <f t="shared" ref="J26" si="18">IF(I26=1,"Excepcional", IF(I26=2,"Improbable",IF(I26=3,"Posible",IF(I26=4,"Es Probable",IF(I26=5,"Es muy seguro","")))))</f>
        <v/>
      </c>
      <c r="K26" s="158"/>
      <c r="L26" s="161" t="str">
        <f t="shared" ref="L26" si="19">IF(K26=5,"Moderado", IF(K26=10,"Mayor",IF(K26=20,"Catastrofico","")))</f>
        <v/>
      </c>
      <c r="M26" s="165" t="str">
        <f>IF(K26*I26&gt;0,K26*I26,"")</f>
        <v/>
      </c>
      <c r="N26" s="165" t="str">
        <f t="shared" ref="N26" si="20">IF(AND(M26&gt;4,M26&lt;11),"Baja",IF(AND(M26&gt;14,M26&lt;26),"Moderada",IF(AND(M26&gt;29,M26&lt;51),"Alta",IF(AND(M26&gt;59,M26&lt;=100),"Extrema",""))))</f>
        <v/>
      </c>
      <c r="O26" s="158"/>
      <c r="Y26" s="5" t="str">
        <f>I26&amp;K26</f>
        <v/>
      </c>
    </row>
    <row r="27" spans="1:25" s="5" customFormat="1" hidden="1" x14ac:dyDescent="0.2">
      <c r="A27" s="122"/>
      <c r="B27" s="163"/>
      <c r="C27" s="163"/>
      <c r="D27" s="159"/>
      <c r="E27" s="19"/>
      <c r="F27" s="50"/>
      <c r="G27" s="50"/>
      <c r="H27" s="46">
        <v>0</v>
      </c>
      <c r="I27" s="122"/>
      <c r="J27" s="161"/>
      <c r="K27" s="159"/>
      <c r="L27" s="161"/>
      <c r="M27" s="166"/>
      <c r="N27" s="166"/>
      <c r="O27" s="159"/>
    </row>
    <row r="28" spans="1:25" s="5" customFormat="1" hidden="1" x14ac:dyDescent="0.2">
      <c r="A28" s="122"/>
      <c r="B28" s="164"/>
      <c r="C28" s="164"/>
      <c r="D28" s="160"/>
      <c r="E28" s="19"/>
      <c r="F28" s="50"/>
      <c r="G28" s="50"/>
      <c r="H28" s="46">
        <v>0</v>
      </c>
      <c r="I28" s="122"/>
      <c r="J28" s="161"/>
      <c r="K28" s="160"/>
      <c r="L28" s="161"/>
      <c r="M28" s="167"/>
      <c r="N28" s="167"/>
      <c r="O28" s="160"/>
    </row>
    <row r="29" spans="1:25" s="5" customFormat="1" hidden="1" x14ac:dyDescent="0.2">
      <c r="A29" s="122"/>
      <c r="B29" s="162">
        <f>Análisis!B17</f>
        <v>8</v>
      </c>
      <c r="C29" s="162" t="str">
        <f>Análisis!C17</f>
        <v/>
      </c>
      <c r="D29" s="158" t="str">
        <f>Análisis!I17</f>
        <v/>
      </c>
      <c r="E29" s="19"/>
      <c r="F29" s="50"/>
      <c r="G29" s="50"/>
      <c r="H29" s="46">
        <v>0</v>
      </c>
      <c r="I29" s="122"/>
      <c r="J29" s="161" t="str">
        <f t="shared" ref="J29" si="21">IF(I29=1,"Excepcional", IF(I29=2,"Improbable",IF(I29=3,"Posible",IF(I29=4,"Es Probable",IF(I29=5,"Es muy seguro","")))))</f>
        <v/>
      </c>
      <c r="K29" s="158"/>
      <c r="L29" s="161" t="str">
        <f t="shared" ref="L29" si="22">IF(K29=5,"Moderado", IF(K29=10,"Mayor",IF(K29=20,"Catastrofico","")))</f>
        <v/>
      </c>
      <c r="M29" s="165" t="str">
        <f>IF(K29*I29&gt;0,K29*I29,"")</f>
        <v/>
      </c>
      <c r="N29" s="165" t="str">
        <f t="shared" ref="N29" si="23">IF(AND(M29&gt;4,M29&lt;11),"Baja",IF(AND(M29&gt;14,M29&lt;26),"Moderada",IF(AND(M29&gt;29,M29&lt;51),"Alta",IF(AND(M29&gt;59,M29&lt;=100),"Extrema",""))))</f>
        <v/>
      </c>
      <c r="O29" s="158"/>
      <c r="Y29" s="5" t="str">
        <f>I29&amp;K29</f>
        <v/>
      </c>
    </row>
    <row r="30" spans="1:25" s="5" customFormat="1" hidden="1" x14ac:dyDescent="0.2">
      <c r="A30" s="122"/>
      <c r="B30" s="163"/>
      <c r="C30" s="163"/>
      <c r="D30" s="159"/>
      <c r="E30" s="19"/>
      <c r="F30" s="50"/>
      <c r="G30" s="50"/>
      <c r="H30" s="46">
        <v>0</v>
      </c>
      <c r="I30" s="122"/>
      <c r="J30" s="161"/>
      <c r="K30" s="159"/>
      <c r="L30" s="161"/>
      <c r="M30" s="166"/>
      <c r="N30" s="166"/>
      <c r="O30" s="159"/>
    </row>
    <row r="31" spans="1:25" s="5" customFormat="1" hidden="1" x14ac:dyDescent="0.2">
      <c r="A31" s="122"/>
      <c r="B31" s="164"/>
      <c r="C31" s="164"/>
      <c r="D31" s="160"/>
      <c r="E31" s="19"/>
      <c r="F31" s="50"/>
      <c r="G31" s="50"/>
      <c r="H31" s="46">
        <v>0</v>
      </c>
      <c r="I31" s="122"/>
      <c r="J31" s="161"/>
      <c r="K31" s="160"/>
      <c r="L31" s="161"/>
      <c r="M31" s="167"/>
      <c r="N31" s="167"/>
      <c r="O31" s="160"/>
    </row>
    <row r="32" spans="1:25" s="5" customFormat="1" hidden="1" x14ac:dyDescent="0.2">
      <c r="A32" s="122"/>
      <c r="B32" s="162">
        <f>Análisis!B18</f>
        <v>9</v>
      </c>
      <c r="C32" s="162" t="str">
        <f>Análisis!C18</f>
        <v/>
      </c>
      <c r="D32" s="158" t="str">
        <f>Análisis!I18</f>
        <v/>
      </c>
      <c r="E32" s="19"/>
      <c r="F32" s="50"/>
      <c r="G32" s="50"/>
      <c r="H32" s="46">
        <v>0</v>
      </c>
      <c r="I32" s="122"/>
      <c r="J32" s="161" t="str">
        <f t="shared" ref="J32" si="24">IF(I32=1,"Excepcional", IF(I32=2,"Improbable",IF(I32=3,"Posible",IF(I32=4,"Es Probable",IF(I32=5,"Es muy seguro","")))))</f>
        <v/>
      </c>
      <c r="K32" s="158"/>
      <c r="L32" s="161" t="str">
        <f t="shared" ref="L32" si="25">IF(K32=5,"Moderado", IF(K32=10,"Mayor",IF(K32=20,"Catastrofico","")))</f>
        <v/>
      </c>
      <c r="M32" s="165" t="str">
        <f>IF(K32*I32&gt;0,K32*I32,"")</f>
        <v/>
      </c>
      <c r="N32" s="165" t="str">
        <f t="shared" ref="N32" si="26">IF(AND(M32&gt;4,M32&lt;11),"Baja",IF(AND(M32&gt;14,M32&lt;26),"Moderada",IF(AND(M32&gt;29,M32&lt;51),"Alta",IF(AND(M32&gt;59,M32&lt;=100),"Extrema",""))))</f>
        <v/>
      </c>
      <c r="O32" s="158"/>
      <c r="Y32" s="5" t="str">
        <f>I32&amp;K32</f>
        <v/>
      </c>
    </row>
    <row r="33" spans="1:25" s="5" customFormat="1" hidden="1" x14ac:dyDescent="0.2">
      <c r="A33" s="122"/>
      <c r="B33" s="163"/>
      <c r="C33" s="163"/>
      <c r="D33" s="159"/>
      <c r="E33" s="19"/>
      <c r="F33" s="50"/>
      <c r="G33" s="50"/>
      <c r="H33" s="46">
        <v>0</v>
      </c>
      <c r="I33" s="122"/>
      <c r="J33" s="161"/>
      <c r="K33" s="159"/>
      <c r="L33" s="161"/>
      <c r="M33" s="166"/>
      <c r="N33" s="166"/>
      <c r="O33" s="159"/>
    </row>
    <row r="34" spans="1:25" s="5" customFormat="1" hidden="1" x14ac:dyDescent="0.2">
      <c r="A34" s="122"/>
      <c r="B34" s="164"/>
      <c r="C34" s="164"/>
      <c r="D34" s="160"/>
      <c r="E34" s="19"/>
      <c r="F34" s="50"/>
      <c r="G34" s="50"/>
      <c r="H34" s="46">
        <v>0</v>
      </c>
      <c r="I34" s="122"/>
      <c r="J34" s="161"/>
      <c r="K34" s="160"/>
      <c r="L34" s="161"/>
      <c r="M34" s="167"/>
      <c r="N34" s="167"/>
      <c r="O34" s="160"/>
    </row>
    <row r="35" spans="1:25" s="5" customFormat="1" hidden="1" x14ac:dyDescent="0.2">
      <c r="A35" s="122"/>
      <c r="B35" s="162">
        <f>Análisis!B19</f>
        <v>10</v>
      </c>
      <c r="C35" s="162" t="str">
        <f>Análisis!C19</f>
        <v/>
      </c>
      <c r="D35" s="158" t="str">
        <f>Análisis!I19</f>
        <v/>
      </c>
      <c r="E35" s="19"/>
      <c r="F35" s="50"/>
      <c r="G35" s="50"/>
      <c r="H35" s="46">
        <v>0</v>
      </c>
      <c r="I35" s="122"/>
      <c r="J35" s="161" t="str">
        <f t="shared" ref="J35" si="27">IF(I35=1,"Excepcional", IF(I35=2,"Improbable",IF(I35=3,"Posible",IF(I35=4,"Es Probable",IF(I35=5,"Es muy seguro","")))))</f>
        <v/>
      </c>
      <c r="K35" s="158"/>
      <c r="L35" s="161" t="str">
        <f t="shared" ref="L35" si="28">IF(K35=5,"Moderado", IF(K35=10,"Mayor",IF(K35=20,"Catastrofico","")))</f>
        <v/>
      </c>
      <c r="M35" s="165" t="str">
        <f>IF(K35*I35&gt;0,K35*I35,"")</f>
        <v/>
      </c>
      <c r="N35" s="165" t="str">
        <f t="shared" ref="N35" si="29">IF(AND(M35&gt;4,M35&lt;11),"Baja",IF(AND(M35&gt;14,M35&lt;26),"Moderada",IF(AND(M35&gt;29,M35&lt;51),"Alta",IF(AND(M35&gt;59,M35&lt;=100),"Extrema",""))))</f>
        <v/>
      </c>
      <c r="O35" s="158"/>
      <c r="Y35" s="5" t="str">
        <f>I35&amp;K35</f>
        <v/>
      </c>
    </row>
    <row r="36" spans="1:25" s="5" customFormat="1" hidden="1" x14ac:dyDescent="0.2">
      <c r="A36" s="122"/>
      <c r="B36" s="163"/>
      <c r="C36" s="163"/>
      <c r="D36" s="159"/>
      <c r="E36" s="19"/>
      <c r="F36" s="50"/>
      <c r="G36" s="50"/>
      <c r="H36" s="46">
        <v>0</v>
      </c>
      <c r="I36" s="122"/>
      <c r="J36" s="161"/>
      <c r="K36" s="159"/>
      <c r="L36" s="161"/>
      <c r="M36" s="166"/>
      <c r="N36" s="166"/>
      <c r="O36" s="159"/>
    </row>
    <row r="37" spans="1:25" s="5" customFormat="1" hidden="1" x14ac:dyDescent="0.2">
      <c r="A37" s="122"/>
      <c r="B37" s="164"/>
      <c r="C37" s="164"/>
      <c r="D37" s="160"/>
      <c r="E37" s="19"/>
      <c r="F37" s="50"/>
      <c r="G37" s="50"/>
      <c r="H37" s="46">
        <v>0</v>
      </c>
      <c r="I37" s="122"/>
      <c r="J37" s="161"/>
      <c r="K37" s="160"/>
      <c r="L37" s="161"/>
      <c r="M37" s="167"/>
      <c r="N37" s="167"/>
      <c r="O37" s="160"/>
    </row>
    <row r="38" spans="1:25" s="5" customFormat="1" hidden="1" x14ac:dyDescent="0.2">
      <c r="A38" s="122"/>
      <c r="B38" s="162">
        <f>Análisis!B20</f>
        <v>11</v>
      </c>
      <c r="C38" s="162" t="str">
        <f>Análisis!C20</f>
        <v/>
      </c>
      <c r="D38" s="158" t="str">
        <f>Análisis!I20</f>
        <v/>
      </c>
      <c r="E38" s="19"/>
      <c r="F38" s="50"/>
      <c r="G38" s="50"/>
      <c r="H38" s="46">
        <v>0</v>
      </c>
      <c r="I38" s="122"/>
      <c r="J38" s="161" t="str">
        <f t="shared" ref="J38" si="30">IF(I38=1,"Excepcional", IF(I38=2,"Improbable",IF(I38=3,"Posible",IF(I38=4,"Es Probable",IF(I38=5,"Es muy seguro","")))))</f>
        <v/>
      </c>
      <c r="K38" s="158"/>
      <c r="L38" s="161" t="str">
        <f t="shared" ref="L38" si="31">IF(K38=5,"Moderado", IF(K38=10,"Mayor",IF(K38=20,"Catastrofico","")))</f>
        <v/>
      </c>
      <c r="M38" s="165" t="str">
        <f>IF(K38*I38&gt;0,K38*I38,"")</f>
        <v/>
      </c>
      <c r="N38" s="165" t="str">
        <f t="shared" ref="N38" si="32">IF(AND(M38&gt;4,M38&lt;11),"Baja",IF(AND(M38&gt;14,M38&lt;26),"Moderada",IF(AND(M38&gt;29,M38&lt;51),"Alta",IF(AND(M38&gt;59,M38&lt;=100),"Extrema",""))))</f>
        <v/>
      </c>
      <c r="O38" s="158"/>
      <c r="Y38" s="5" t="str">
        <f>I38&amp;K38</f>
        <v/>
      </c>
    </row>
    <row r="39" spans="1:25" s="5" customFormat="1" hidden="1" x14ac:dyDescent="0.2">
      <c r="A39" s="122"/>
      <c r="B39" s="163"/>
      <c r="C39" s="163"/>
      <c r="D39" s="159"/>
      <c r="E39" s="19"/>
      <c r="F39" s="50"/>
      <c r="G39" s="50"/>
      <c r="H39" s="46">
        <v>0</v>
      </c>
      <c r="I39" s="122"/>
      <c r="J39" s="161"/>
      <c r="K39" s="159"/>
      <c r="L39" s="161"/>
      <c r="M39" s="166"/>
      <c r="N39" s="166"/>
      <c r="O39" s="159"/>
    </row>
    <row r="40" spans="1:25" s="5" customFormat="1" hidden="1" x14ac:dyDescent="0.2">
      <c r="A40" s="122"/>
      <c r="B40" s="164"/>
      <c r="C40" s="164"/>
      <c r="D40" s="160"/>
      <c r="E40" s="19"/>
      <c r="F40" s="50"/>
      <c r="G40" s="50"/>
      <c r="H40" s="46">
        <v>0</v>
      </c>
      <c r="I40" s="122"/>
      <c r="J40" s="161"/>
      <c r="K40" s="160"/>
      <c r="L40" s="161"/>
      <c r="M40" s="167"/>
      <c r="N40" s="167"/>
      <c r="O40" s="160"/>
    </row>
    <row r="41" spans="1:25" s="5" customFormat="1" hidden="1" x14ac:dyDescent="0.2">
      <c r="A41" s="122"/>
      <c r="B41" s="162">
        <f>Análisis!B21</f>
        <v>12</v>
      </c>
      <c r="C41" s="162" t="str">
        <f>Análisis!C21</f>
        <v/>
      </c>
      <c r="D41" s="158" t="str">
        <f>Análisis!I21</f>
        <v/>
      </c>
      <c r="E41" s="19"/>
      <c r="F41" s="50"/>
      <c r="G41" s="50"/>
      <c r="H41" s="46">
        <v>0</v>
      </c>
      <c r="I41" s="122"/>
      <c r="J41" s="161" t="str">
        <f t="shared" ref="J41" si="33">IF(I41=1,"Excepcional", IF(I41=2,"Improbable",IF(I41=3,"Posible",IF(I41=4,"Es Probable",IF(I41=5,"Es muy seguro","")))))</f>
        <v/>
      </c>
      <c r="K41" s="158"/>
      <c r="L41" s="161" t="str">
        <f t="shared" ref="L41" si="34">IF(K41=5,"Moderado", IF(K41=10,"Mayor",IF(K41=20,"Catastrofico","")))</f>
        <v/>
      </c>
      <c r="M41" s="165" t="str">
        <f>IF(K41*I41&gt;0,K41*I41,"")</f>
        <v/>
      </c>
      <c r="N41" s="165" t="str">
        <f t="shared" ref="N41" si="35">IF(AND(M41&gt;4,M41&lt;11),"Baja",IF(AND(M41&gt;14,M41&lt;26),"Moderada",IF(AND(M41&gt;29,M41&lt;51),"Alta",IF(AND(M41&gt;59,M41&lt;=100),"Extrema",""))))</f>
        <v/>
      </c>
      <c r="O41" s="158"/>
      <c r="Y41" s="5" t="str">
        <f>I41&amp;K41</f>
        <v/>
      </c>
    </row>
    <row r="42" spans="1:25" s="5" customFormat="1" hidden="1" x14ac:dyDescent="0.2">
      <c r="A42" s="122"/>
      <c r="B42" s="163"/>
      <c r="C42" s="163"/>
      <c r="D42" s="159"/>
      <c r="E42" s="19"/>
      <c r="F42" s="50"/>
      <c r="G42" s="50"/>
      <c r="H42" s="46">
        <v>0</v>
      </c>
      <c r="I42" s="122"/>
      <c r="J42" s="161"/>
      <c r="K42" s="159"/>
      <c r="L42" s="161"/>
      <c r="M42" s="166"/>
      <c r="N42" s="166"/>
      <c r="O42" s="159"/>
    </row>
    <row r="43" spans="1:25" s="5" customFormat="1" hidden="1" x14ac:dyDescent="0.2">
      <c r="A43" s="122"/>
      <c r="B43" s="164"/>
      <c r="C43" s="164"/>
      <c r="D43" s="160"/>
      <c r="E43" s="19"/>
      <c r="F43" s="50"/>
      <c r="G43" s="50"/>
      <c r="H43" s="46">
        <v>0</v>
      </c>
      <c r="I43" s="122"/>
      <c r="J43" s="161"/>
      <c r="K43" s="160"/>
      <c r="L43" s="161"/>
      <c r="M43" s="167"/>
      <c r="N43" s="167"/>
      <c r="O43" s="160"/>
    </row>
    <row r="44" spans="1:25" s="5" customFormat="1" x14ac:dyDescent="0.2">
      <c r="A44" s="6"/>
      <c r="B44" s="7"/>
      <c r="C44" s="7"/>
      <c r="D44" s="6"/>
      <c r="E44" s="35"/>
      <c r="F44" s="35"/>
      <c r="G44" s="6"/>
      <c r="H44" s="6"/>
      <c r="I44" s="6"/>
      <c r="J44" s="34"/>
      <c r="K44" s="6"/>
      <c r="L44" s="34"/>
      <c r="M44" s="6"/>
      <c r="N44" s="34"/>
      <c r="O44" s="6"/>
    </row>
    <row r="45" spans="1:25" ht="17.45" customHeight="1" x14ac:dyDescent="0.2"/>
    <row r="46" spans="1:25" s="11" customFormat="1" ht="14.25" customHeight="1" x14ac:dyDescent="0.2">
      <c r="A46" s="112" t="s">
        <v>60</v>
      </c>
      <c r="B46" s="112"/>
      <c r="C46" s="112"/>
      <c r="D46" s="112"/>
      <c r="E46" s="112"/>
      <c r="F46" s="149" t="s">
        <v>63</v>
      </c>
      <c r="G46" s="150"/>
      <c r="H46" s="150"/>
      <c r="I46" s="150"/>
      <c r="J46" s="150"/>
      <c r="K46" s="140" t="s">
        <v>62</v>
      </c>
      <c r="L46" s="140"/>
      <c r="M46" s="140"/>
      <c r="N46" s="140"/>
      <c r="O46" s="140"/>
    </row>
    <row r="47" spans="1:25" s="11" customFormat="1" ht="28.5" customHeight="1" x14ac:dyDescent="0.2">
      <c r="A47" s="66" t="s">
        <v>52</v>
      </c>
      <c r="B47" s="169" t="s">
        <v>121</v>
      </c>
      <c r="C47" s="170"/>
      <c r="D47" s="170"/>
      <c r="E47" s="171"/>
      <c r="F47" s="135" t="str">
        <f>Identificacion!E22</f>
        <v>Nombre: Liliana Fong de Fong</v>
      </c>
      <c r="G47" s="136"/>
      <c r="H47" s="136"/>
      <c r="I47" s="136"/>
      <c r="J47" s="136"/>
      <c r="K47" s="139" t="str">
        <f>+Análisis!J24</f>
        <v>Nombre: María Victoria Machado Anaya</v>
      </c>
      <c r="L47" s="139"/>
      <c r="M47" s="139"/>
      <c r="N47" s="139"/>
      <c r="O47" s="139"/>
    </row>
    <row r="48" spans="1:25" s="36" customFormat="1" ht="29.25" customHeight="1" x14ac:dyDescent="0.2">
      <c r="A48" s="66" t="s">
        <v>99</v>
      </c>
      <c r="B48" s="174" t="s">
        <v>100</v>
      </c>
      <c r="C48" s="170"/>
      <c r="D48" s="170"/>
      <c r="E48" s="171"/>
      <c r="F48" s="135" t="str">
        <f>Identificacion!E23</f>
        <v>Cargo: Líder de proceso</v>
      </c>
      <c r="G48" s="136"/>
      <c r="H48" s="136"/>
      <c r="I48" s="136"/>
      <c r="J48" s="136"/>
      <c r="K48" s="139" t="str">
        <f>+Análisis!J25</f>
        <v>Cargo: Directora del Departamento Administrativo de Hacienda y Finanzas Públicas</v>
      </c>
      <c r="L48" s="139"/>
      <c r="M48" s="139"/>
      <c r="N48" s="139"/>
      <c r="O48" s="139"/>
    </row>
    <row r="49" spans="1:15" s="11" customFormat="1" ht="26.45" customHeight="1" x14ac:dyDescent="0.2">
      <c r="A49" s="65" t="s">
        <v>2</v>
      </c>
      <c r="B49" s="172"/>
      <c r="C49" s="172"/>
      <c r="D49" s="172"/>
      <c r="E49" s="172"/>
      <c r="F49" s="135" t="s">
        <v>2</v>
      </c>
      <c r="G49" s="136"/>
      <c r="H49" s="136"/>
      <c r="I49" s="136"/>
      <c r="J49" s="136"/>
      <c r="K49" s="139" t="s">
        <v>2</v>
      </c>
      <c r="L49" s="139"/>
      <c r="M49" s="139"/>
      <c r="N49" s="139"/>
      <c r="O49" s="139"/>
    </row>
    <row r="50" spans="1:15" s="11" customFormat="1" ht="14.25" customHeight="1" x14ac:dyDescent="0.2">
      <c r="A50" s="175" t="str">
        <f>Análisis!A27</f>
        <v>Fecha: 5/12/2018</v>
      </c>
      <c r="B50" s="176"/>
      <c r="C50" s="176"/>
      <c r="D50" s="176"/>
      <c r="E50" s="177"/>
      <c r="F50" s="173" t="str">
        <f>A50</f>
        <v>Fecha: 5/12/2018</v>
      </c>
      <c r="G50" s="134"/>
      <c r="H50" s="134"/>
      <c r="I50" s="134"/>
      <c r="J50" s="134"/>
      <c r="K50" s="168" t="str">
        <f>F50</f>
        <v>Fecha: 5/12/2018</v>
      </c>
      <c r="L50" s="141"/>
      <c r="M50" s="141"/>
      <c r="N50" s="141"/>
      <c r="O50" s="141"/>
    </row>
    <row r="51" spans="1:15" s="11" customFormat="1" ht="12.75" x14ac:dyDescent="0.2">
      <c r="F51" s="36"/>
    </row>
    <row r="52" spans="1:15" s="22" customFormat="1" ht="11.25" x14ac:dyDescent="0.2"/>
    <row r="53" spans="1:15" s="22" customFormat="1" ht="11.25" x14ac:dyDescent="0.2">
      <c r="A53" s="22" t="s">
        <v>85</v>
      </c>
    </row>
    <row r="54" spans="1:15" s="22" customFormat="1" ht="11.25" x14ac:dyDescent="0.2">
      <c r="A54" s="22" t="s">
        <v>86</v>
      </c>
    </row>
  </sheetData>
  <sheetProtection formatCells="0" formatColumns="0" formatRows="0" insertColumns="0" insertRows="0" insertHyperlinks="0" deleteColumns="0" deleteRows="0" sort="0" autoFilter="0" pivotTables="0"/>
  <dataConsolidate/>
  <mergeCells count="151">
    <mergeCell ref="N23:N25"/>
    <mergeCell ref="O11:O13"/>
    <mergeCell ref="I11:I13"/>
    <mergeCell ref="I14:I16"/>
    <mergeCell ref="M1:O1"/>
    <mergeCell ref="H6:H7"/>
    <mergeCell ref="N29:N31"/>
    <mergeCell ref="O29:O31"/>
    <mergeCell ref="O17:O19"/>
    <mergeCell ref="N11:N13"/>
    <mergeCell ref="O23:O25"/>
    <mergeCell ref="N20:N22"/>
    <mergeCell ref="O20:O22"/>
    <mergeCell ref="L17:L19"/>
    <mergeCell ref="K17:K19"/>
    <mergeCell ref="I17:I19"/>
    <mergeCell ref="I26:I28"/>
    <mergeCell ref="M23:M25"/>
    <mergeCell ref="L23:L25"/>
    <mergeCell ref="K23:K25"/>
    <mergeCell ref="N17:N19"/>
    <mergeCell ref="M17:M19"/>
    <mergeCell ref="L29:L31"/>
    <mergeCell ref="M29:M31"/>
    <mergeCell ref="M20:M22"/>
    <mergeCell ref="L20:L22"/>
    <mergeCell ref="K20:K22"/>
    <mergeCell ref="J20:J22"/>
    <mergeCell ref="I20:I22"/>
    <mergeCell ref="D20:D22"/>
    <mergeCell ref="C35:C37"/>
    <mergeCell ref="E11:E13"/>
    <mergeCell ref="B11:B13"/>
    <mergeCell ref="B14:B16"/>
    <mergeCell ref="C17:C19"/>
    <mergeCell ref="C29:C31"/>
    <mergeCell ref="B29:B31"/>
    <mergeCell ref="B32:B34"/>
    <mergeCell ref="C32:C34"/>
    <mergeCell ref="C20:C22"/>
    <mergeCell ref="B20:B22"/>
    <mergeCell ref="C26:C28"/>
    <mergeCell ref="C14:C16"/>
    <mergeCell ref="C11:C13"/>
    <mergeCell ref="M26:M28"/>
    <mergeCell ref="M6:N6"/>
    <mergeCell ref="G5:H5"/>
    <mergeCell ref="J11:J13"/>
    <mergeCell ref="K11:K13"/>
    <mergeCell ref="L11:L13"/>
    <mergeCell ref="N14:N16"/>
    <mergeCell ref="M14:M16"/>
    <mergeCell ref="M11:M13"/>
    <mergeCell ref="K14:K16"/>
    <mergeCell ref="L14:L16"/>
    <mergeCell ref="B5:C7"/>
    <mergeCell ref="J38:J40"/>
    <mergeCell ref="K35:K37"/>
    <mergeCell ref="F11:F13"/>
    <mergeCell ref="G11:G13"/>
    <mergeCell ref="H11:H13"/>
    <mergeCell ref="J17:J19"/>
    <mergeCell ref="C41:C43"/>
    <mergeCell ref="B41:B43"/>
    <mergeCell ref="C38:C40"/>
    <mergeCell ref="I41:I43"/>
    <mergeCell ref="D41:D43"/>
    <mergeCell ref="I29:I31"/>
    <mergeCell ref="I35:I37"/>
    <mergeCell ref="I38:I40"/>
    <mergeCell ref="D32:D34"/>
    <mergeCell ref="O14:O16"/>
    <mergeCell ref="A1:C2"/>
    <mergeCell ref="A4:C4"/>
    <mergeCell ref="A5:A7"/>
    <mergeCell ref="E5:E7"/>
    <mergeCell ref="M2:O2"/>
    <mergeCell ref="M3:O3"/>
    <mergeCell ref="M4:O4"/>
    <mergeCell ref="M5:N5"/>
    <mergeCell ref="O5:O7"/>
    <mergeCell ref="K6:L6"/>
    <mergeCell ref="D1:L4"/>
    <mergeCell ref="G6:G7"/>
    <mergeCell ref="I5:L5"/>
    <mergeCell ref="I6:J6"/>
    <mergeCell ref="F5:F7"/>
    <mergeCell ref="D5:D7"/>
    <mergeCell ref="A8:A43"/>
    <mergeCell ref="B26:B28"/>
    <mergeCell ref="D11:D13"/>
    <mergeCell ref="D14:D16"/>
    <mergeCell ref="J14:J16"/>
    <mergeCell ref="L26:L28"/>
    <mergeCell ref="J35:J37"/>
    <mergeCell ref="O41:O43"/>
    <mergeCell ref="K38:K40"/>
    <mergeCell ref="L38:L40"/>
    <mergeCell ref="M38:M40"/>
    <mergeCell ref="N38:N40"/>
    <mergeCell ref="O38:O40"/>
    <mergeCell ref="M41:M43"/>
    <mergeCell ref="N32:N34"/>
    <mergeCell ref="O32:O34"/>
    <mergeCell ref="M32:M34"/>
    <mergeCell ref="N35:N37"/>
    <mergeCell ref="O35:O37"/>
    <mergeCell ref="K41:K43"/>
    <mergeCell ref="L41:L43"/>
    <mergeCell ref="K32:K34"/>
    <mergeCell ref="L32:L34"/>
    <mergeCell ref="N26:N28"/>
    <mergeCell ref="K49:O49"/>
    <mergeCell ref="K50:O50"/>
    <mergeCell ref="K46:O46"/>
    <mergeCell ref="B47:E47"/>
    <mergeCell ref="B49:E49"/>
    <mergeCell ref="A46:E46"/>
    <mergeCell ref="F46:J46"/>
    <mergeCell ref="F47:J47"/>
    <mergeCell ref="F49:J49"/>
    <mergeCell ref="F50:J50"/>
    <mergeCell ref="B48:E48"/>
    <mergeCell ref="F48:J48"/>
    <mergeCell ref="K48:O48"/>
    <mergeCell ref="A50:E50"/>
    <mergeCell ref="K47:O47"/>
    <mergeCell ref="J41:J43"/>
    <mergeCell ref="M35:M37"/>
    <mergeCell ref="J29:J31"/>
    <mergeCell ref="K29:K31"/>
    <mergeCell ref="J26:J28"/>
    <mergeCell ref="K26:K28"/>
    <mergeCell ref="O26:O28"/>
    <mergeCell ref="N41:N43"/>
    <mergeCell ref="D38:D40"/>
    <mergeCell ref="D35:D37"/>
    <mergeCell ref="I32:I34"/>
    <mergeCell ref="L35:L37"/>
    <mergeCell ref="D29:D31"/>
    <mergeCell ref="D17:D19"/>
    <mergeCell ref="D23:D25"/>
    <mergeCell ref="B17:B19"/>
    <mergeCell ref="C23:C25"/>
    <mergeCell ref="I23:I25"/>
    <mergeCell ref="B23:B25"/>
    <mergeCell ref="B38:B40"/>
    <mergeCell ref="B35:B37"/>
    <mergeCell ref="D26:D28"/>
    <mergeCell ref="J32:J34"/>
    <mergeCell ref="J23:J25"/>
  </mergeCells>
  <phoneticPr fontId="1" type="noConversion"/>
  <conditionalFormatting sqref="N44">
    <cfRule type="cellIs" dxfId="22" priority="10" operator="equal">
      <formula>"Alta"</formula>
    </cfRule>
    <cfRule type="cellIs" dxfId="21" priority="11" operator="equal">
      <formula>"Moderada"</formula>
    </cfRule>
    <cfRule type="cellIs" dxfId="20" priority="12" operator="equal">
      <formula>"Extrema"</formula>
    </cfRule>
    <cfRule type="cellIs" dxfId="19" priority="13" operator="equal">
      <formula>"Baja"</formula>
    </cfRule>
  </conditionalFormatting>
  <conditionalFormatting sqref="D8:D44">
    <cfRule type="cellIs" dxfId="18" priority="34" operator="equal">
      <formula>"Alta"</formula>
    </cfRule>
    <cfRule type="cellIs" dxfId="17" priority="35" operator="equal">
      <formula>"Moderada"</formula>
    </cfRule>
    <cfRule type="cellIs" dxfId="16" priority="36" operator="equal">
      <formula>"Baja"</formula>
    </cfRule>
    <cfRule type="cellIs" dxfId="15" priority="37" operator="equal">
      <formula>"Extrema"</formula>
    </cfRule>
  </conditionalFormatting>
  <conditionalFormatting sqref="N8:N43">
    <cfRule type="containsText" dxfId="14" priority="5" operator="containsText" text="Moderada">
      <formula>NOT(ISERROR(SEARCH("Moderada",N8)))</formula>
    </cfRule>
    <cfRule type="containsText" dxfId="13" priority="6" operator="containsText" text="Alta">
      <formula>NOT(ISERROR(SEARCH("Alta",N8)))</formula>
    </cfRule>
    <cfRule type="containsText" dxfId="12" priority="7" operator="containsText" text="Baja">
      <formula>NOT(ISERROR(SEARCH("Baja",N8)))</formula>
    </cfRule>
    <cfRule type="containsText" dxfId="11" priority="8" operator="containsText" text="Extrema">
      <formula>NOT(ISERROR(SEARCH("Extrema",N8)))</formula>
    </cfRule>
  </conditionalFormatting>
  <dataValidations disablePrompts="1" count="9">
    <dataValidation type="list" allowBlank="1" showInputMessage="1" showErrorMessage="1" sqref="I11:I43 I8">
      <formula1>"1, 2, 3, 4, 5"</formula1>
    </dataValidation>
    <dataValidation type="list" allowBlank="1" showInputMessage="1" showErrorMessage="1" error="Datos posibles:_x000a_P -&gt;  Preventivo_x000a_D -&gt; Detectivo_x000a_C -&gt; Correctivo" sqref="F14:F43 F8:F11">
      <formula1>"Preventivo, Detectivo, Correctivo"</formula1>
    </dataValidation>
    <dataValidation type="list" allowBlank="1" showInputMessage="1" showErrorMessage="1" sqref="G14:G43 G8:G11">
      <formula1>"Probabilidad, Impacto"</formula1>
    </dataValidation>
    <dataValidation type="whole" allowBlank="1" showInputMessage="1" showErrorMessage="1" error="Valor debe estar entre 0 y 100" sqref="H14:H43 H8:H11">
      <formula1>0</formula1>
      <formula2>100</formula2>
    </dataValidation>
    <dataValidation type="custom" allowBlank="1" showInputMessage="1" showErrorMessage="1" error="Esta es una celda calculada. Por favor no modifique este valor." sqref="L8:L43">
      <formula1>IF(K8=5,"Moderado", IF(K8=10,"Mayor",IF(K8=20,"Catastrofico","")))</formula1>
    </dataValidation>
    <dataValidation allowBlank="1" showInputMessage="1" showErrorMessage="1" error="Esta es una celda calculada. Por favor no modifique este valor." sqref="J8:J43"/>
    <dataValidation type="list" allowBlank="1" showInputMessage="1" showErrorMessage="1" error="Rangos permitidos:_x000a__x000a_1 -5 : Moderado_x000a_6 - 11 : Mayor_x000a_12 -18 : Catastrófico" sqref="K8:K43">
      <formula1>"5, 10, 20"</formula1>
    </dataValidation>
    <dataValidation allowBlank="1" showInputMessage="1" showErrorMessage="1" error="Esta es una celda calculada. Por favor no modificarla." sqref="N8:N43"/>
    <dataValidation type="list" allowBlank="1" showInputMessage="1" showErrorMessage="1" sqref="O8:O43">
      <formula1>"Eliminar, Reducir"</formula1>
    </dataValidation>
  </dataValidations>
  <pageMargins left="1.1417322834645669" right="0.70866141732283472" top="0.74803149606299213" bottom="0.74803149606299213" header="0.31496062992125984" footer="0.31496062992125984"/>
  <pageSetup paperSize="119" scale="69" orientation="landscape" r:id="rId1"/>
  <drawing r:id="rId2"/>
  <legacyDrawing r:id="rId3"/>
  <oleObjects>
    <mc:AlternateContent xmlns:mc="http://schemas.openxmlformats.org/markup-compatibility/2006">
      <mc:Choice Requires="x14">
        <oleObject progId="Word.Picture.8" shapeId="6163" r:id="rId4">
          <objectPr defaultSize="0" autoPict="0" r:id="rId5">
            <anchor moveWithCells="1" sizeWithCells="1">
              <from>
                <xdr:col>0</xdr:col>
                <xdr:colOff>0</xdr:colOff>
                <xdr:row>1</xdr:row>
                <xdr:rowOff>0</xdr:rowOff>
              </from>
              <to>
                <xdr:col>0</xdr:col>
                <xdr:colOff>0</xdr:colOff>
                <xdr:row>3</xdr:row>
                <xdr:rowOff>28575</xdr:rowOff>
              </to>
            </anchor>
          </objectPr>
        </oleObject>
      </mc:Choice>
      <mc:Fallback>
        <oleObject progId="Word.Picture.8" shapeId="6163" r:id="rId4"/>
      </mc:Fallback>
    </mc:AlternateContent>
    <mc:AlternateContent xmlns:mc="http://schemas.openxmlformats.org/markup-compatibility/2006">
      <mc:Choice Requires="x14">
        <oleObject progId="Word.Picture.8" shapeId="6164" r:id="rId6">
          <objectPr defaultSize="0" autoPict="0" r:id="rId5">
            <anchor moveWithCells="1" sizeWithCells="1">
              <from>
                <xdr:col>0</xdr:col>
                <xdr:colOff>0</xdr:colOff>
                <xdr:row>1</xdr:row>
                <xdr:rowOff>76200</xdr:rowOff>
              </from>
              <to>
                <xdr:col>0</xdr:col>
                <xdr:colOff>9525</xdr:colOff>
                <xdr:row>3</xdr:row>
                <xdr:rowOff>133350</xdr:rowOff>
              </to>
            </anchor>
          </objectPr>
        </oleObject>
      </mc:Choice>
      <mc:Fallback>
        <oleObject progId="Word.Picture.8" shapeId="6164" r:id="rId6"/>
      </mc:Fallback>
    </mc:AlternateContent>
    <mc:AlternateContent xmlns:mc="http://schemas.openxmlformats.org/markup-compatibility/2006">
      <mc:Choice Requires="x14">
        <oleObject progId="Word.Picture.8" shapeId="6346" r:id="rId7">
          <objectPr defaultSize="0" autoPict="0" r:id="rId5">
            <anchor moveWithCells="1" sizeWithCells="1">
              <from>
                <xdr:col>0</xdr:col>
                <xdr:colOff>866775</xdr:colOff>
                <xdr:row>1</xdr:row>
                <xdr:rowOff>0</xdr:rowOff>
              </from>
              <to>
                <xdr:col>2</xdr:col>
                <xdr:colOff>304800</xdr:colOff>
                <xdr:row>2</xdr:row>
                <xdr:rowOff>247650</xdr:rowOff>
              </to>
            </anchor>
          </objectPr>
        </oleObject>
      </mc:Choice>
      <mc:Fallback>
        <oleObject progId="Word.Picture.8" shapeId="6346" r:id="rId7"/>
      </mc:Fallback>
    </mc:AlternateContent>
    <mc:AlternateContent xmlns:mc="http://schemas.openxmlformats.org/markup-compatibility/2006">
      <mc:Choice Requires="x14">
        <oleObject progId="Word.Picture.8" shapeId="6347" r:id="rId8">
          <objectPr defaultSize="0" autoPict="0" r:id="rId5">
            <anchor moveWithCells="1" sizeWithCells="1">
              <from>
                <xdr:col>0</xdr:col>
                <xdr:colOff>0</xdr:colOff>
                <xdr:row>2</xdr:row>
                <xdr:rowOff>76200</xdr:rowOff>
              </from>
              <to>
                <xdr:col>0</xdr:col>
                <xdr:colOff>9525</xdr:colOff>
                <xdr:row>4</xdr:row>
                <xdr:rowOff>133350</xdr:rowOff>
              </to>
            </anchor>
          </objectPr>
        </oleObject>
      </mc:Choice>
      <mc:Fallback>
        <oleObject progId="Word.Picture.8" shapeId="6347" r:id="rId8"/>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4">
    <pageSetUpPr fitToPage="1"/>
  </sheetPr>
  <dimension ref="A1:U48"/>
  <sheetViews>
    <sheetView topLeftCell="D11" zoomScale="85" zoomScaleNormal="85" workbookViewId="0">
      <selection activeCell="J5" sqref="J5:K6"/>
    </sheetView>
  </sheetViews>
  <sheetFormatPr baseColWidth="10" defaultColWidth="16.140625" defaultRowHeight="14.25" x14ac:dyDescent="0.2"/>
  <cols>
    <col min="1" max="1" width="15.140625" style="10" customWidth="1"/>
    <col min="2" max="2" width="3.42578125" style="10" bestFit="1" customWidth="1"/>
    <col min="3" max="3" width="32.140625" style="10" bestFit="1" customWidth="1"/>
    <col min="4" max="4" width="3.5703125" style="10" bestFit="1" customWidth="1"/>
    <col min="5" max="5" width="4.7109375" style="10" customWidth="1"/>
    <col min="6" max="6" width="15.28515625" style="10" customWidth="1"/>
    <col min="7" max="7" width="38.5703125" style="10" customWidth="1"/>
    <col min="8" max="8" width="4.7109375" style="10" customWidth="1"/>
    <col min="9" max="9" width="6.42578125" style="10" customWidth="1"/>
    <col min="10" max="10" width="4.42578125" style="10" customWidth="1"/>
    <col min="11" max="11" width="11" style="10" customWidth="1"/>
    <col min="12" max="12" width="18.5703125" style="10" customWidth="1"/>
    <col min="13" max="13" width="21" style="10" customWidth="1"/>
    <col min="14" max="14" width="12.28515625" style="10" customWidth="1"/>
    <col min="15" max="15" width="18" style="10" customWidth="1"/>
    <col min="16" max="16" width="14.5703125" style="10" customWidth="1"/>
    <col min="17" max="20" width="16.140625" style="10"/>
    <col min="21" max="21" width="3.7109375" style="10" bestFit="1" customWidth="1"/>
    <col min="22" max="16384" width="16.140625" style="10"/>
  </cols>
  <sheetData>
    <row r="1" spans="1:21" s="3" customFormat="1" ht="16.5" customHeight="1" x14ac:dyDescent="0.2">
      <c r="A1" s="104" t="s">
        <v>23</v>
      </c>
      <c r="B1" s="178"/>
      <c r="C1" s="105"/>
      <c r="D1" s="204" t="s">
        <v>59</v>
      </c>
      <c r="E1" s="205"/>
      <c r="F1" s="205"/>
      <c r="G1" s="205"/>
      <c r="H1" s="205"/>
      <c r="I1" s="205"/>
      <c r="J1" s="205"/>
      <c r="K1" s="205"/>
      <c r="L1" s="205"/>
      <c r="M1" s="205"/>
      <c r="N1" s="203" t="s">
        <v>164</v>
      </c>
      <c r="O1" s="203"/>
      <c r="P1" s="203"/>
    </row>
    <row r="2" spans="1:21" s="3" customFormat="1" ht="16.5" customHeight="1" x14ac:dyDescent="0.2">
      <c r="A2" s="208"/>
      <c r="B2" s="209"/>
      <c r="C2" s="210"/>
      <c r="D2" s="204"/>
      <c r="E2" s="205"/>
      <c r="F2" s="205"/>
      <c r="G2" s="205"/>
      <c r="H2" s="205"/>
      <c r="I2" s="205"/>
      <c r="J2" s="205"/>
      <c r="K2" s="205"/>
      <c r="L2" s="205"/>
      <c r="M2" s="205"/>
      <c r="N2" s="203" t="s">
        <v>64</v>
      </c>
      <c r="O2" s="203"/>
      <c r="P2" s="203"/>
    </row>
    <row r="3" spans="1:21" s="3" customFormat="1" ht="28.5" customHeight="1" x14ac:dyDescent="0.2">
      <c r="A3" s="208"/>
      <c r="B3" s="209"/>
      <c r="C3" s="210"/>
      <c r="D3" s="204"/>
      <c r="E3" s="205"/>
      <c r="F3" s="205"/>
      <c r="G3" s="205"/>
      <c r="H3" s="205"/>
      <c r="I3" s="205"/>
      <c r="J3" s="205"/>
      <c r="K3" s="205"/>
      <c r="L3" s="205"/>
      <c r="M3" s="205"/>
      <c r="N3" s="203" t="s">
        <v>160</v>
      </c>
      <c r="O3" s="203"/>
      <c r="P3" s="203"/>
    </row>
    <row r="4" spans="1:21" s="3" customFormat="1" ht="17.45" customHeight="1" x14ac:dyDescent="0.2">
      <c r="A4" s="182" t="s">
        <v>24</v>
      </c>
      <c r="B4" s="183"/>
      <c r="C4" s="213"/>
      <c r="D4" s="206"/>
      <c r="E4" s="207"/>
      <c r="F4" s="207"/>
      <c r="G4" s="207"/>
      <c r="H4" s="207"/>
      <c r="I4" s="207"/>
      <c r="J4" s="207"/>
      <c r="K4" s="207"/>
      <c r="L4" s="207"/>
      <c r="M4" s="207"/>
      <c r="N4" s="203" t="s">
        <v>4</v>
      </c>
      <c r="O4" s="203"/>
      <c r="P4" s="203"/>
    </row>
    <row r="5" spans="1:21" s="17" customFormat="1" ht="25.5" customHeight="1" x14ac:dyDescent="0.2">
      <c r="A5" s="122" t="s">
        <v>10</v>
      </c>
      <c r="B5" s="211" t="s">
        <v>11</v>
      </c>
      <c r="C5" s="212"/>
      <c r="D5" s="216" t="s">
        <v>74</v>
      </c>
      <c r="E5" s="216"/>
      <c r="F5" s="122" t="s">
        <v>68</v>
      </c>
      <c r="G5" s="122" t="s">
        <v>16</v>
      </c>
      <c r="H5" s="122" t="s">
        <v>75</v>
      </c>
      <c r="I5" s="122"/>
      <c r="J5" s="211" t="s">
        <v>55</v>
      </c>
      <c r="K5" s="212"/>
      <c r="L5" s="122" t="s">
        <v>76</v>
      </c>
      <c r="M5" s="122" t="s">
        <v>77</v>
      </c>
      <c r="N5" s="122" t="s">
        <v>84</v>
      </c>
      <c r="O5" s="122" t="s">
        <v>78</v>
      </c>
      <c r="P5" s="122" t="s">
        <v>79</v>
      </c>
    </row>
    <row r="6" spans="1:21" s="17" customFormat="1" ht="42" customHeight="1" x14ac:dyDescent="0.2">
      <c r="A6" s="122"/>
      <c r="B6" s="214"/>
      <c r="C6" s="215"/>
      <c r="D6" s="217" t="s">
        <v>14</v>
      </c>
      <c r="E6" s="217" t="s">
        <v>15</v>
      </c>
      <c r="F6" s="122"/>
      <c r="G6" s="122"/>
      <c r="H6" s="217" t="s">
        <v>14</v>
      </c>
      <c r="I6" s="217" t="s">
        <v>15</v>
      </c>
      <c r="J6" s="182"/>
      <c r="K6" s="213"/>
      <c r="L6" s="122"/>
      <c r="M6" s="122"/>
      <c r="N6" s="122"/>
      <c r="O6" s="122"/>
      <c r="P6" s="122"/>
    </row>
    <row r="7" spans="1:21" s="18" customFormat="1" ht="34.5" customHeight="1" x14ac:dyDescent="0.2">
      <c r="A7" s="122"/>
      <c r="B7" s="182"/>
      <c r="C7" s="213"/>
      <c r="D7" s="218"/>
      <c r="E7" s="218"/>
      <c r="F7" s="122"/>
      <c r="G7" s="122"/>
      <c r="H7" s="218"/>
      <c r="I7" s="218"/>
      <c r="J7" s="43" t="s">
        <v>8</v>
      </c>
      <c r="K7" s="42" t="s">
        <v>9</v>
      </c>
      <c r="L7" s="122"/>
      <c r="M7" s="122"/>
      <c r="N7" s="122"/>
      <c r="O7" s="122"/>
      <c r="P7" s="122"/>
    </row>
    <row r="8" spans="1:21" s="5" customFormat="1" ht="142.5" customHeight="1" x14ac:dyDescent="0.2">
      <c r="A8" s="122" t="str">
        <f>+Valoración!A8</f>
        <v>M7-P2 Administrar el Tesoro Público Departamental</v>
      </c>
      <c r="B8" s="84">
        <f>+Valoración!B8</f>
        <v>1</v>
      </c>
      <c r="C8" s="83" t="str">
        <f>+Valoración!C8</f>
        <v>Tráfico de Influencias en movimientos financieros para apertura de cuentas y constitución de inversiones con el fin de favorecer intereses particulares</v>
      </c>
      <c r="D8" s="91">
        <f>IF(Análisis!D8&lt;&gt;"",Análisis!D8,"")</f>
        <v>4</v>
      </c>
      <c r="E8" s="91">
        <f>IF(Análisis!F8&lt;&gt;"",Análisis!F8,"")</f>
        <v>20</v>
      </c>
      <c r="F8" s="91" t="str">
        <f>+Valoración!D8</f>
        <v>Extrema</v>
      </c>
      <c r="G8" s="30" t="str">
        <f>IF(Valoración!E8&lt;&gt;"",Valoración!E8,"")</f>
        <v xml:space="preserve">1. Análisis de la entidad financiera en cuanto a la calificación.
2. Cumplimiento de la normatividad.
3. Estudio a l calificación del riesgo
4. Análisis de estados financieros de la entidad bancaria
5. Comparativo de mercado entre similares y productos alternos
6. Inventarios de cuentas de ahorro y tasas de interés </v>
      </c>
      <c r="H8" s="91">
        <f>Valoración!I8</f>
        <v>2</v>
      </c>
      <c r="I8" s="91">
        <f>Valoración!K8</f>
        <v>20</v>
      </c>
      <c r="J8" s="91">
        <f>Valoración!M8</f>
        <v>40</v>
      </c>
      <c r="K8" s="91" t="str">
        <f>Valoración!N8</f>
        <v>Alta</v>
      </c>
      <c r="L8" s="91" t="str">
        <f>IF(Valoración!O8&lt;&gt;"",Valoración!O8,"")</f>
        <v>Reducir</v>
      </c>
      <c r="M8" s="85" t="s">
        <v>150</v>
      </c>
      <c r="N8" s="94">
        <v>43830</v>
      </c>
      <c r="O8" s="84" t="s">
        <v>154</v>
      </c>
      <c r="P8" s="84" t="s">
        <v>115</v>
      </c>
    </row>
    <row r="9" spans="1:21" s="5" customFormat="1" ht="63.75" x14ac:dyDescent="0.2">
      <c r="A9" s="122"/>
      <c r="B9" s="84">
        <f>+Valoración!B9</f>
        <v>2</v>
      </c>
      <c r="C9" s="83" t="str">
        <f>+Valoración!C9</f>
        <v>Tráfico de influencias en pagos para beneficiar intereses propios o de terceros</v>
      </c>
      <c r="D9" s="91">
        <f>IF(Análisis!D9&lt;&gt;"",Análisis!D9,"")</f>
        <v>2</v>
      </c>
      <c r="E9" s="91">
        <f>IF(Análisis!F9&lt;&gt;"",Análisis!F9,"")</f>
        <v>20</v>
      </c>
      <c r="F9" s="91">
        <f>+Valoración!D9</f>
        <v>0</v>
      </c>
      <c r="G9" s="30" t="str">
        <f>IF(Valoración!E9&lt;&gt;"",Valoración!E9,"")</f>
        <v>Aplicación de la política de manejo de información confidencial de las obligaciones, Se brinda información confidencial a contratistas y proveedores a través de aplicación en Web, con clave personalizada</v>
      </c>
      <c r="H9" s="91">
        <f>Valoración!I9</f>
        <v>2</v>
      </c>
      <c r="I9" s="91">
        <f>Valoración!K9</f>
        <v>20</v>
      </c>
      <c r="J9" s="91">
        <f>Valoración!M9</f>
        <v>40</v>
      </c>
      <c r="K9" s="91" t="str">
        <f>Valoración!N9</f>
        <v>Alta</v>
      </c>
      <c r="L9" s="91" t="str">
        <f>IF(Valoración!O9&lt;&gt;"",Valoración!O9,"")</f>
        <v>Reducir</v>
      </c>
      <c r="M9" s="85" t="s">
        <v>153</v>
      </c>
      <c r="N9" s="94">
        <v>43830</v>
      </c>
      <c r="O9" s="84" t="s">
        <v>155</v>
      </c>
      <c r="P9" s="84"/>
    </row>
    <row r="10" spans="1:21" s="5" customFormat="1" ht="105" customHeight="1" x14ac:dyDescent="0.2">
      <c r="A10" s="122"/>
      <c r="B10" s="84">
        <f>+Valoración!B10</f>
        <v>3</v>
      </c>
      <c r="C10" s="83" t="str">
        <f>+Valoración!C10</f>
        <v>Tráfico de influencias en el registro del recaudo para beneficiar intereses propios o de terceros</v>
      </c>
      <c r="D10" s="91">
        <f>IF(Análisis!D10&lt;&gt;"",Análisis!D10,"")</f>
        <v>2</v>
      </c>
      <c r="E10" s="91">
        <f>IF(Análisis!F10&lt;&gt;"",Análisis!F10,"")</f>
        <v>20</v>
      </c>
      <c r="F10" s="91">
        <f>+Valoración!D10</f>
        <v>0</v>
      </c>
      <c r="G10" s="30" t="str">
        <f>IF(Valoración!E10&lt;&gt;"",Valoración!E10,"")</f>
        <v xml:space="preserve">1. Aplicación del Decreto 0367 de 7 de mayo de 2014 Por el cual se establece el procedimiento de la administración para recaudo de los impuestos, contribuciones, tasas y demás rentas.
2.Verificación entre el recibo físico y la información de los archivos planos asobancaria </v>
      </c>
      <c r="H10" s="91">
        <f>Valoración!I10</f>
        <v>2</v>
      </c>
      <c r="I10" s="91">
        <f>Valoración!K10</f>
        <v>10</v>
      </c>
      <c r="J10" s="91">
        <f>Valoración!M10</f>
        <v>20</v>
      </c>
      <c r="K10" s="91" t="str">
        <f>Valoración!N10</f>
        <v>Moderada</v>
      </c>
      <c r="L10" s="91" t="str">
        <f>IF(Valoración!O10&lt;&gt;"",Valoración!O10,"")</f>
        <v>Reducir</v>
      </c>
      <c r="M10" s="85" t="s">
        <v>151</v>
      </c>
      <c r="N10" s="94">
        <v>43830</v>
      </c>
      <c r="O10" s="84" t="s">
        <v>156</v>
      </c>
      <c r="P10" s="84"/>
    </row>
    <row r="11" spans="1:21" s="5" customFormat="1" ht="60" customHeight="1" x14ac:dyDescent="0.2">
      <c r="A11" s="122"/>
      <c r="B11" s="122">
        <f>+Valoración!B11</f>
        <v>4</v>
      </c>
      <c r="C11" s="118" t="str">
        <f>+Valoración!C11</f>
        <v>Tráfico de Influencias en la asignación de PAC para favorecer intereses particulares</v>
      </c>
      <c r="D11" s="161">
        <f>IF(Análisis!D11&lt;&gt;"",Análisis!D11,"")</f>
        <v>3</v>
      </c>
      <c r="E11" s="161">
        <f>IF(Análisis!F11&lt;&gt;"",Análisis!F11,"")</f>
        <v>20</v>
      </c>
      <c r="F11" s="161" t="str">
        <f>+Valoración!D11</f>
        <v>Extrema</v>
      </c>
      <c r="G11" s="30" t="str">
        <f>IF(Valoración!E11&lt;&gt;"",Valoración!E11,"")</f>
        <v>Comités de aprobación  y seguimiento a la utilización del PAC</v>
      </c>
      <c r="H11" s="161">
        <f>Valoración!I11</f>
        <v>2</v>
      </c>
      <c r="I11" s="161">
        <f>Valoración!K11</f>
        <v>5</v>
      </c>
      <c r="J11" s="161">
        <f>Valoración!M11</f>
        <v>10</v>
      </c>
      <c r="K11" s="161" t="str">
        <f>Valoración!N11</f>
        <v>Baja</v>
      </c>
      <c r="L11" s="161" t="str">
        <f>IF(Valoración!O11&lt;&gt;"",Valoración!O11,"")</f>
        <v>Reducir</v>
      </c>
      <c r="M11" s="162" t="s">
        <v>148</v>
      </c>
      <c r="N11" s="94">
        <v>43830</v>
      </c>
      <c r="O11" s="103" t="s">
        <v>152</v>
      </c>
      <c r="P11" s="122" t="s">
        <v>115</v>
      </c>
    </row>
    <row r="12" spans="1:21" s="5" customFormat="1" ht="14.25" hidden="1" customHeight="1" x14ac:dyDescent="0.2">
      <c r="A12" s="122"/>
      <c r="B12" s="122"/>
      <c r="C12" s="118"/>
      <c r="D12" s="161"/>
      <c r="E12" s="161"/>
      <c r="F12" s="161"/>
      <c r="G12" s="68" t="str">
        <f>IF(Valoración!E13&lt;&gt;"",Valoración!E13,"")</f>
        <v/>
      </c>
      <c r="H12" s="161"/>
      <c r="I12" s="161"/>
      <c r="J12" s="161"/>
      <c r="K12" s="161"/>
      <c r="L12" s="161"/>
      <c r="M12" s="163"/>
      <c r="N12" s="94">
        <v>43830</v>
      </c>
      <c r="O12" s="102"/>
      <c r="P12" s="122"/>
    </row>
    <row r="13" spans="1:21" s="20" customFormat="1" ht="14.25" hidden="1" customHeight="1" x14ac:dyDescent="0.2">
      <c r="A13" s="122"/>
      <c r="B13" s="118">
        <f>+Valoración!B14</f>
        <v>3</v>
      </c>
      <c r="C13" s="118" t="str">
        <f>+Valoración!C14</f>
        <v/>
      </c>
      <c r="D13" s="161" t="str">
        <f>IF(Análisis!D12&lt;&gt;"",Análisis!D12,"")</f>
        <v/>
      </c>
      <c r="E13" s="161" t="str">
        <f>IF(Análisis!F12&lt;&gt;"",Análisis!F12,"")</f>
        <v/>
      </c>
      <c r="F13" s="199" t="str">
        <f>+Valoración!D14</f>
        <v/>
      </c>
      <c r="G13" s="19" t="str">
        <f>IF(Valoración!E14&lt;&gt;"",Valoración!E14,"")</f>
        <v>control 1</v>
      </c>
      <c r="H13" s="161">
        <f>Valoración!I14</f>
        <v>0</v>
      </c>
      <c r="I13" s="161">
        <f>Valoración!K14</f>
        <v>0</v>
      </c>
      <c r="J13" s="161" t="str">
        <f>Valoración!M14</f>
        <v/>
      </c>
      <c r="K13" s="161" t="str">
        <f>Valoración!N14</f>
        <v/>
      </c>
      <c r="L13" s="161" t="str">
        <f>IF(Valoración!O14&lt;&gt;"",Valoración!O14,"")</f>
        <v/>
      </c>
      <c r="M13" s="163"/>
      <c r="N13" s="122"/>
      <c r="O13" s="122"/>
      <c r="P13" s="122"/>
      <c r="U13" s="5"/>
    </row>
    <row r="14" spans="1:21" s="20" customFormat="1" ht="14.25" hidden="1" customHeight="1" x14ac:dyDescent="0.2">
      <c r="A14" s="122"/>
      <c r="B14" s="118"/>
      <c r="C14" s="118"/>
      <c r="D14" s="161"/>
      <c r="E14" s="161"/>
      <c r="F14" s="199"/>
      <c r="G14" s="19" t="str">
        <f>IF(Valoración!E15&lt;&gt;"",Valoración!E15,"")</f>
        <v>control 2</v>
      </c>
      <c r="H14" s="161"/>
      <c r="I14" s="161"/>
      <c r="J14" s="161"/>
      <c r="K14" s="161"/>
      <c r="L14" s="161"/>
      <c r="M14" s="163"/>
      <c r="N14" s="122"/>
      <c r="O14" s="122"/>
      <c r="P14" s="122"/>
    </row>
    <row r="15" spans="1:21" s="20" customFormat="1" ht="14.25" hidden="1" customHeight="1" x14ac:dyDescent="0.2">
      <c r="A15" s="122"/>
      <c r="B15" s="118"/>
      <c r="C15" s="118"/>
      <c r="D15" s="161"/>
      <c r="E15" s="161"/>
      <c r="F15" s="199"/>
      <c r="G15" s="19" t="str">
        <f>IF(Valoración!E16&lt;&gt;"",Valoración!E16,"")</f>
        <v>control 3</v>
      </c>
      <c r="H15" s="161"/>
      <c r="I15" s="161"/>
      <c r="J15" s="161"/>
      <c r="K15" s="161"/>
      <c r="L15" s="161"/>
      <c r="M15" s="163"/>
      <c r="N15" s="122"/>
      <c r="O15" s="122"/>
      <c r="P15" s="122"/>
    </row>
    <row r="16" spans="1:21" s="20" customFormat="1" ht="14.25" hidden="1" customHeight="1" x14ac:dyDescent="0.2">
      <c r="A16" s="122"/>
      <c r="B16" s="118">
        <f>+Valoración!B17</f>
        <v>4</v>
      </c>
      <c r="C16" s="118" t="str">
        <f>+Valoración!C17</f>
        <v/>
      </c>
      <c r="D16" s="161" t="str">
        <f>IF(Análisis!D13&lt;&gt;"",Análisis!D13,"")</f>
        <v/>
      </c>
      <c r="E16" s="161" t="str">
        <f>IF(Análisis!F13&lt;&gt;"",Análisis!F13,"")</f>
        <v/>
      </c>
      <c r="F16" s="199" t="str">
        <f>+Valoración!D17</f>
        <v/>
      </c>
      <c r="G16" s="19" t="str">
        <f>IF(Valoración!E17&lt;&gt;"",Valoración!E17,"")</f>
        <v/>
      </c>
      <c r="H16" s="161">
        <f>Valoración!I17</f>
        <v>0</v>
      </c>
      <c r="I16" s="161">
        <f>Valoración!K17</f>
        <v>0</v>
      </c>
      <c r="J16" s="161" t="str">
        <f>Valoración!M17</f>
        <v/>
      </c>
      <c r="K16" s="161" t="str">
        <f>Valoración!N17</f>
        <v/>
      </c>
      <c r="L16" s="161" t="str">
        <f>IF(Valoración!O17&lt;&gt;"",Valoración!O17,"")</f>
        <v/>
      </c>
      <c r="M16" s="163"/>
      <c r="N16" s="158"/>
      <c r="O16" s="158"/>
      <c r="P16" s="158"/>
      <c r="U16" s="5"/>
    </row>
    <row r="17" spans="1:21" s="20" customFormat="1" ht="14.25" hidden="1" customHeight="1" x14ac:dyDescent="0.2">
      <c r="A17" s="122"/>
      <c r="B17" s="118"/>
      <c r="C17" s="118"/>
      <c r="D17" s="161"/>
      <c r="E17" s="161"/>
      <c r="F17" s="199"/>
      <c r="G17" s="19" t="str">
        <f>IF(Valoración!E18&lt;&gt;"",Valoración!E18,"")</f>
        <v/>
      </c>
      <c r="H17" s="161"/>
      <c r="I17" s="161"/>
      <c r="J17" s="161"/>
      <c r="K17" s="161"/>
      <c r="L17" s="161"/>
      <c r="M17" s="163"/>
      <c r="N17" s="159"/>
      <c r="O17" s="159"/>
      <c r="P17" s="159"/>
      <c r="U17" s="5"/>
    </row>
    <row r="18" spans="1:21" s="5" customFormat="1" ht="14.25" hidden="1" customHeight="1" x14ac:dyDescent="0.2">
      <c r="A18" s="122"/>
      <c r="B18" s="118"/>
      <c r="C18" s="118"/>
      <c r="D18" s="161"/>
      <c r="E18" s="161"/>
      <c r="F18" s="199"/>
      <c r="G18" s="19" t="str">
        <f>IF(Valoración!E19&lt;&gt;"",Valoración!E19,"")</f>
        <v/>
      </c>
      <c r="H18" s="161"/>
      <c r="I18" s="161"/>
      <c r="J18" s="161"/>
      <c r="K18" s="161"/>
      <c r="L18" s="161"/>
      <c r="M18" s="163"/>
      <c r="N18" s="160"/>
      <c r="O18" s="160"/>
      <c r="P18" s="160"/>
    </row>
    <row r="19" spans="1:21" s="5" customFormat="1" ht="14.25" hidden="1" customHeight="1" x14ac:dyDescent="0.2">
      <c r="A19" s="122"/>
      <c r="B19" s="118">
        <f>+Valoración!B20</f>
        <v>5</v>
      </c>
      <c r="C19" s="118" t="str">
        <f>+Valoración!C20</f>
        <v/>
      </c>
      <c r="D19" s="161" t="str">
        <f>IF(Análisis!D14&lt;&gt;"",Análisis!D14,"")</f>
        <v/>
      </c>
      <c r="E19" s="161" t="str">
        <f>IF(Análisis!F14&lt;&gt;"",Análisis!F14,"")</f>
        <v/>
      </c>
      <c r="F19" s="199" t="str">
        <f>+Valoración!D20</f>
        <v/>
      </c>
      <c r="G19" s="19" t="str">
        <f>IF(Valoración!E20&lt;&gt;"",Valoración!E20,"")</f>
        <v/>
      </c>
      <c r="H19" s="161">
        <f>Valoración!I20</f>
        <v>0</v>
      </c>
      <c r="I19" s="161">
        <f>Valoración!K20</f>
        <v>0</v>
      </c>
      <c r="J19" s="161" t="str">
        <f>Valoración!M20</f>
        <v/>
      </c>
      <c r="K19" s="161" t="str">
        <f>Valoración!N20</f>
        <v/>
      </c>
      <c r="L19" s="161" t="str">
        <f>IF(Valoración!O20&lt;&gt;"",Valoración!O20,"")</f>
        <v/>
      </c>
      <c r="M19" s="163"/>
      <c r="N19" s="122"/>
      <c r="O19" s="122"/>
      <c r="P19" s="122"/>
    </row>
    <row r="20" spans="1:21" s="5" customFormat="1" ht="14.25" hidden="1" customHeight="1" x14ac:dyDescent="0.2">
      <c r="A20" s="122"/>
      <c r="B20" s="118"/>
      <c r="C20" s="118"/>
      <c r="D20" s="161"/>
      <c r="E20" s="161"/>
      <c r="F20" s="199"/>
      <c r="G20" s="19" t="str">
        <f>IF(Valoración!E21&lt;&gt;"",Valoración!E21,"")</f>
        <v/>
      </c>
      <c r="H20" s="161"/>
      <c r="I20" s="161"/>
      <c r="J20" s="161"/>
      <c r="K20" s="161"/>
      <c r="L20" s="161"/>
      <c r="M20" s="163"/>
      <c r="N20" s="122"/>
      <c r="O20" s="122"/>
      <c r="P20" s="122"/>
    </row>
    <row r="21" spans="1:21" s="5" customFormat="1" ht="14.25" hidden="1" customHeight="1" x14ac:dyDescent="0.2">
      <c r="A21" s="122"/>
      <c r="B21" s="118"/>
      <c r="C21" s="118"/>
      <c r="D21" s="161"/>
      <c r="E21" s="161"/>
      <c r="F21" s="199"/>
      <c r="G21" s="19" t="str">
        <f>IF(Valoración!E22&lt;&gt;"",Valoración!E22,"")</f>
        <v/>
      </c>
      <c r="H21" s="161"/>
      <c r="I21" s="161"/>
      <c r="J21" s="161"/>
      <c r="K21" s="161"/>
      <c r="L21" s="161"/>
      <c r="M21" s="163"/>
      <c r="N21" s="122"/>
      <c r="O21" s="122"/>
      <c r="P21" s="122"/>
    </row>
    <row r="22" spans="1:21" s="5" customFormat="1" ht="14.25" hidden="1" customHeight="1" x14ac:dyDescent="0.2">
      <c r="A22" s="122"/>
      <c r="B22" s="118">
        <f>Valoración!B23</f>
        <v>6</v>
      </c>
      <c r="C22" s="118" t="str">
        <f>Valoración!C23</f>
        <v/>
      </c>
      <c r="D22" s="161" t="str">
        <f>IF(Análisis!D15&lt;&gt;"",Análisis!D15,"")</f>
        <v/>
      </c>
      <c r="E22" s="161" t="str">
        <f>IF(Análisis!F15&lt;&gt;"",Análisis!F15,"")</f>
        <v/>
      </c>
      <c r="F22" s="199" t="str">
        <f>+Valoración!D23</f>
        <v/>
      </c>
      <c r="G22" s="19" t="str">
        <f>IF(Valoración!E23&lt;&gt;"",Valoración!E23,"")</f>
        <v/>
      </c>
      <c r="H22" s="161">
        <f>Valoración!I23</f>
        <v>0</v>
      </c>
      <c r="I22" s="161">
        <f>Valoración!K23</f>
        <v>0</v>
      </c>
      <c r="J22" s="161" t="str">
        <f>Valoración!M23</f>
        <v/>
      </c>
      <c r="K22" s="161" t="str">
        <f>Valoración!N23</f>
        <v/>
      </c>
      <c r="L22" s="161" t="str">
        <f>IF(Valoración!O23&lt;&gt;"",Valoración!O23,"")</f>
        <v/>
      </c>
      <c r="M22" s="163"/>
      <c r="N22" s="158"/>
      <c r="O22" s="158"/>
      <c r="P22" s="158"/>
    </row>
    <row r="23" spans="1:21" s="5" customFormat="1" ht="14.25" hidden="1" customHeight="1" x14ac:dyDescent="0.2">
      <c r="A23" s="122"/>
      <c r="B23" s="118"/>
      <c r="C23" s="118"/>
      <c r="D23" s="161"/>
      <c r="E23" s="161"/>
      <c r="F23" s="199"/>
      <c r="G23" s="19" t="str">
        <f>IF(Valoración!E24&lt;&gt;"",Valoración!E24,"")</f>
        <v/>
      </c>
      <c r="H23" s="161"/>
      <c r="I23" s="161"/>
      <c r="J23" s="161"/>
      <c r="K23" s="161"/>
      <c r="L23" s="161"/>
      <c r="M23" s="163"/>
      <c r="N23" s="159"/>
      <c r="O23" s="159"/>
      <c r="P23" s="159"/>
    </row>
    <row r="24" spans="1:21" s="5" customFormat="1" ht="14.25" hidden="1" customHeight="1" x14ac:dyDescent="0.2">
      <c r="A24" s="122"/>
      <c r="B24" s="118"/>
      <c r="C24" s="118"/>
      <c r="D24" s="161"/>
      <c r="E24" s="161"/>
      <c r="F24" s="199"/>
      <c r="G24" s="19" t="str">
        <f>IF(Valoración!E25&lt;&gt;"",Valoración!E25,"")</f>
        <v/>
      </c>
      <c r="H24" s="161"/>
      <c r="I24" s="161"/>
      <c r="J24" s="161"/>
      <c r="K24" s="161"/>
      <c r="L24" s="161"/>
      <c r="M24" s="163"/>
      <c r="N24" s="160"/>
      <c r="O24" s="160"/>
      <c r="P24" s="160"/>
    </row>
    <row r="25" spans="1:21" s="5" customFormat="1" ht="14.25" hidden="1" customHeight="1" x14ac:dyDescent="0.2">
      <c r="A25" s="122"/>
      <c r="B25" s="118">
        <f>Valoración!B26</f>
        <v>7</v>
      </c>
      <c r="C25" s="118" t="str">
        <f>Valoración!C26</f>
        <v/>
      </c>
      <c r="D25" s="161" t="str">
        <f>IF(Análisis!D16&lt;&gt;"",Análisis!D16,"")</f>
        <v/>
      </c>
      <c r="E25" s="161" t="str">
        <f>IF(Análisis!F20&lt;&gt;"",Análisis!F20,"")</f>
        <v/>
      </c>
      <c r="F25" s="199" t="str">
        <f>+Valoración!D26</f>
        <v/>
      </c>
      <c r="G25" s="19" t="str">
        <f>IF(Valoración!E26&lt;&gt;"",Valoración!E26,"")</f>
        <v/>
      </c>
      <c r="H25" s="161">
        <f>Valoración!I26</f>
        <v>0</v>
      </c>
      <c r="I25" s="161">
        <f>Valoración!K26</f>
        <v>0</v>
      </c>
      <c r="J25" s="161" t="str">
        <f>Valoración!M26</f>
        <v/>
      </c>
      <c r="K25" s="161" t="str">
        <f>Valoración!N26</f>
        <v/>
      </c>
      <c r="L25" s="161" t="str">
        <f>IF(Valoración!O26&lt;&gt;"",Valoración!O26,"")</f>
        <v/>
      </c>
      <c r="M25" s="163"/>
      <c r="N25" s="158"/>
      <c r="O25" s="158"/>
      <c r="P25" s="158"/>
    </row>
    <row r="26" spans="1:21" s="5" customFormat="1" ht="14.25" hidden="1" customHeight="1" x14ac:dyDescent="0.2">
      <c r="A26" s="122"/>
      <c r="B26" s="118"/>
      <c r="C26" s="118"/>
      <c r="D26" s="161"/>
      <c r="E26" s="161"/>
      <c r="F26" s="199"/>
      <c r="G26" s="19" t="str">
        <f>IF(Valoración!E27&lt;&gt;"",Valoración!E27,"")</f>
        <v/>
      </c>
      <c r="H26" s="161"/>
      <c r="I26" s="161"/>
      <c r="J26" s="161"/>
      <c r="K26" s="161"/>
      <c r="L26" s="161"/>
      <c r="M26" s="163"/>
      <c r="N26" s="159"/>
      <c r="O26" s="159"/>
      <c r="P26" s="159"/>
    </row>
    <row r="27" spans="1:21" s="5" customFormat="1" ht="14.25" hidden="1" customHeight="1" x14ac:dyDescent="0.2">
      <c r="A27" s="122"/>
      <c r="B27" s="118"/>
      <c r="C27" s="118"/>
      <c r="D27" s="161"/>
      <c r="E27" s="161"/>
      <c r="F27" s="199"/>
      <c r="G27" s="19" t="str">
        <f>IF(Valoración!E28&lt;&gt;"",Valoración!E28,"")</f>
        <v/>
      </c>
      <c r="H27" s="161"/>
      <c r="I27" s="161"/>
      <c r="J27" s="161"/>
      <c r="K27" s="161"/>
      <c r="L27" s="161"/>
      <c r="M27" s="163"/>
      <c r="N27" s="160"/>
      <c r="O27" s="160"/>
      <c r="P27" s="160"/>
    </row>
    <row r="28" spans="1:21" s="5" customFormat="1" ht="14.25" hidden="1" customHeight="1" x14ac:dyDescent="0.2">
      <c r="A28" s="122"/>
      <c r="B28" s="118">
        <f>Valoración!B29</f>
        <v>8</v>
      </c>
      <c r="C28" s="118" t="str">
        <f>Valoración!C29</f>
        <v/>
      </c>
      <c r="D28" s="161" t="str">
        <f>IF(Análisis!D17&lt;&gt;"",Análisis!D17,"")</f>
        <v/>
      </c>
      <c r="E28" s="161" t="str">
        <f>IF(Análisis!F17&lt;&gt;"",Análisis!F17,"")</f>
        <v/>
      </c>
      <c r="F28" s="199" t="str">
        <f>+Valoración!D29</f>
        <v/>
      </c>
      <c r="G28" s="19" t="str">
        <f>IF(Valoración!E29&lt;&gt;"",Valoración!E29,"")</f>
        <v/>
      </c>
      <c r="H28" s="161">
        <f>Valoración!I29</f>
        <v>0</v>
      </c>
      <c r="I28" s="161">
        <f>Valoración!K29</f>
        <v>0</v>
      </c>
      <c r="J28" s="161" t="str">
        <f>Valoración!M29</f>
        <v/>
      </c>
      <c r="K28" s="161" t="str">
        <f>Valoración!N29</f>
        <v/>
      </c>
      <c r="L28" s="161" t="str">
        <f>IF(Valoración!O29&lt;&gt;"",Valoración!O29,"")</f>
        <v/>
      </c>
      <c r="M28" s="163"/>
      <c r="N28" s="158"/>
      <c r="O28" s="158"/>
      <c r="P28" s="158"/>
    </row>
    <row r="29" spans="1:21" s="5" customFormat="1" ht="14.25" hidden="1" customHeight="1" x14ac:dyDescent="0.2">
      <c r="A29" s="122"/>
      <c r="B29" s="118"/>
      <c r="C29" s="118"/>
      <c r="D29" s="161"/>
      <c r="E29" s="161"/>
      <c r="F29" s="199"/>
      <c r="G29" s="19" t="str">
        <f>IF(Valoración!E30&lt;&gt;"",Valoración!E30,"")</f>
        <v/>
      </c>
      <c r="H29" s="161"/>
      <c r="I29" s="161"/>
      <c r="J29" s="161"/>
      <c r="K29" s="161"/>
      <c r="L29" s="161"/>
      <c r="M29" s="163"/>
      <c r="N29" s="159"/>
      <c r="O29" s="159"/>
      <c r="P29" s="159"/>
    </row>
    <row r="30" spans="1:21" s="5" customFormat="1" ht="14.25" hidden="1" customHeight="1" x14ac:dyDescent="0.2">
      <c r="A30" s="122"/>
      <c r="B30" s="118"/>
      <c r="C30" s="118"/>
      <c r="D30" s="161"/>
      <c r="E30" s="161"/>
      <c r="F30" s="199"/>
      <c r="G30" s="19" t="str">
        <f>IF(Valoración!E31&lt;&gt;"",Valoración!E31,"")</f>
        <v/>
      </c>
      <c r="H30" s="161"/>
      <c r="I30" s="161"/>
      <c r="J30" s="161"/>
      <c r="K30" s="161"/>
      <c r="L30" s="161"/>
      <c r="M30" s="163"/>
      <c r="N30" s="160"/>
      <c r="O30" s="160"/>
      <c r="P30" s="160"/>
    </row>
    <row r="31" spans="1:21" s="5" customFormat="1" ht="14.25" hidden="1" customHeight="1" x14ac:dyDescent="0.2">
      <c r="A31" s="122"/>
      <c r="B31" s="118">
        <f>Valoración!B32</f>
        <v>9</v>
      </c>
      <c r="C31" s="118" t="str">
        <f>Valoración!C32</f>
        <v/>
      </c>
      <c r="D31" s="161" t="str">
        <f>IF(Análisis!D18&lt;&gt;"",Análisis!D18,"")</f>
        <v/>
      </c>
      <c r="E31" s="161" t="str">
        <f>IF(Análisis!F18&lt;&gt;"",Análisis!F18,"")</f>
        <v/>
      </c>
      <c r="F31" s="199" t="str">
        <f>+Valoración!D32</f>
        <v/>
      </c>
      <c r="G31" s="19" t="str">
        <f>IF(Valoración!E32&lt;&gt;"",Valoración!E32,"")</f>
        <v/>
      </c>
      <c r="H31" s="161">
        <f>Valoración!I32</f>
        <v>0</v>
      </c>
      <c r="I31" s="161">
        <f>Valoración!K32</f>
        <v>0</v>
      </c>
      <c r="J31" s="161" t="str">
        <f>Valoración!M32</f>
        <v/>
      </c>
      <c r="K31" s="161" t="str">
        <f>Valoración!N32</f>
        <v/>
      </c>
      <c r="L31" s="161" t="str">
        <f>IF(Valoración!O32&lt;&gt;"",Valoración!O32,"")</f>
        <v/>
      </c>
      <c r="M31" s="163"/>
      <c r="N31" s="158"/>
      <c r="O31" s="158"/>
      <c r="P31" s="158"/>
    </row>
    <row r="32" spans="1:21" s="5" customFormat="1" ht="14.25" hidden="1" customHeight="1" x14ac:dyDescent="0.2">
      <c r="A32" s="122"/>
      <c r="B32" s="118"/>
      <c r="C32" s="118"/>
      <c r="D32" s="161"/>
      <c r="E32" s="161"/>
      <c r="F32" s="199"/>
      <c r="G32" s="19" t="str">
        <f>IF(Valoración!E33&lt;&gt;"",Valoración!E33,"")</f>
        <v/>
      </c>
      <c r="H32" s="161"/>
      <c r="I32" s="161"/>
      <c r="J32" s="161"/>
      <c r="K32" s="161"/>
      <c r="L32" s="161"/>
      <c r="M32" s="163"/>
      <c r="N32" s="159"/>
      <c r="O32" s="159"/>
      <c r="P32" s="159"/>
    </row>
    <row r="33" spans="1:16" s="5" customFormat="1" ht="14.25" hidden="1" customHeight="1" x14ac:dyDescent="0.2">
      <c r="A33" s="122"/>
      <c r="B33" s="118"/>
      <c r="C33" s="118"/>
      <c r="D33" s="161"/>
      <c r="E33" s="161"/>
      <c r="F33" s="199"/>
      <c r="G33" s="19" t="str">
        <f>IF(Valoración!E34&lt;&gt;"",Valoración!E34,"")</f>
        <v/>
      </c>
      <c r="H33" s="161"/>
      <c r="I33" s="161"/>
      <c r="J33" s="161"/>
      <c r="K33" s="161"/>
      <c r="L33" s="161"/>
      <c r="M33" s="163"/>
      <c r="N33" s="160"/>
      <c r="O33" s="160"/>
      <c r="P33" s="160"/>
    </row>
    <row r="34" spans="1:16" s="5" customFormat="1" ht="14.25" hidden="1" customHeight="1" x14ac:dyDescent="0.2">
      <c r="A34" s="122"/>
      <c r="B34" s="118">
        <f>Valoración!B35</f>
        <v>10</v>
      </c>
      <c r="C34" s="118" t="str">
        <f>Valoración!C35</f>
        <v/>
      </c>
      <c r="D34" s="161" t="str">
        <f>IF(Análisis!D19&lt;&gt;"",Análisis!D19,"")</f>
        <v/>
      </c>
      <c r="E34" s="161" t="str">
        <f>IF(Análisis!F19&lt;&gt;"",Análisis!F19,"")</f>
        <v/>
      </c>
      <c r="F34" s="199" t="str">
        <f>+Valoración!D35</f>
        <v/>
      </c>
      <c r="G34" s="19" t="str">
        <f>IF(Valoración!E35&lt;&gt;"",Valoración!E35,"")</f>
        <v/>
      </c>
      <c r="H34" s="161">
        <f>Valoración!I35</f>
        <v>0</v>
      </c>
      <c r="I34" s="161">
        <f>Valoración!K35</f>
        <v>0</v>
      </c>
      <c r="J34" s="161" t="str">
        <f>Valoración!M35</f>
        <v/>
      </c>
      <c r="K34" s="161" t="str">
        <f>Valoración!N35</f>
        <v/>
      </c>
      <c r="L34" s="161" t="str">
        <f>IF(Valoración!O35&lt;&gt;"",Valoración!O35,"")</f>
        <v/>
      </c>
      <c r="M34" s="163"/>
      <c r="N34" s="158"/>
      <c r="O34" s="158"/>
      <c r="P34" s="158"/>
    </row>
    <row r="35" spans="1:16" s="5" customFormat="1" ht="85.5" hidden="1" customHeight="1" x14ac:dyDescent="0.2">
      <c r="A35" s="122"/>
      <c r="B35" s="118"/>
      <c r="C35" s="118"/>
      <c r="D35" s="161"/>
      <c r="E35" s="161"/>
      <c r="F35" s="199"/>
      <c r="G35" s="19" t="str">
        <f>IF(Valoración!E36&lt;&gt;"",Valoración!E36,"")</f>
        <v/>
      </c>
      <c r="H35" s="161"/>
      <c r="I35" s="161"/>
      <c r="J35" s="161"/>
      <c r="K35" s="161"/>
      <c r="L35" s="161"/>
      <c r="M35" s="163"/>
      <c r="N35" s="159"/>
      <c r="O35" s="159"/>
      <c r="P35" s="159"/>
    </row>
    <row r="36" spans="1:16" s="5" customFormat="1" ht="33" hidden="1" customHeight="1" x14ac:dyDescent="0.2">
      <c r="A36" s="122"/>
      <c r="B36" s="118"/>
      <c r="C36" s="118"/>
      <c r="D36" s="161"/>
      <c r="E36" s="161"/>
      <c r="F36" s="199"/>
      <c r="G36" s="19" t="str">
        <f>IF(Valoración!E37&lt;&gt;"",Valoración!E37,"")</f>
        <v/>
      </c>
      <c r="H36" s="161"/>
      <c r="I36" s="161"/>
      <c r="J36" s="161"/>
      <c r="K36" s="161"/>
      <c r="L36" s="161"/>
      <c r="M36" s="163"/>
      <c r="N36" s="160"/>
      <c r="O36" s="160"/>
      <c r="P36" s="160"/>
    </row>
    <row r="37" spans="1:16" s="5" customFormat="1" ht="20.25" hidden="1" customHeight="1" x14ac:dyDescent="0.2">
      <c r="A37" s="122"/>
      <c r="B37" s="118">
        <f>Valoración!B38</f>
        <v>11</v>
      </c>
      <c r="C37" s="118" t="str">
        <f>Valoración!C38</f>
        <v/>
      </c>
      <c r="D37" s="161" t="str">
        <f>IF(Análisis!D20&lt;&gt;"",Análisis!D20,"")</f>
        <v/>
      </c>
      <c r="E37" s="161" t="str">
        <f>IF(Análisis!F20&lt;&gt;"",Análisis!F20,"")</f>
        <v/>
      </c>
      <c r="F37" s="199" t="str">
        <f>+Valoración!D38</f>
        <v/>
      </c>
      <c r="G37" s="19" t="str">
        <f>IF(Valoración!E38&lt;&gt;"",Valoración!E38,"")</f>
        <v/>
      </c>
      <c r="H37" s="161">
        <f>Valoración!I38</f>
        <v>0</v>
      </c>
      <c r="I37" s="161">
        <f>Valoración!K38</f>
        <v>0</v>
      </c>
      <c r="J37" s="161" t="str">
        <f>Valoración!M38</f>
        <v/>
      </c>
      <c r="K37" s="161" t="str">
        <f>Valoración!N38</f>
        <v/>
      </c>
      <c r="L37" s="161" t="str">
        <f>IF(Valoración!O38&lt;&gt;"",Valoración!O38,"")</f>
        <v/>
      </c>
      <c r="M37" s="163"/>
      <c r="N37" s="158"/>
      <c r="O37" s="158"/>
      <c r="P37" s="158"/>
    </row>
    <row r="38" spans="1:16" s="5" customFormat="1" ht="16.5" hidden="1" customHeight="1" x14ac:dyDescent="0.2">
      <c r="A38" s="122"/>
      <c r="B38" s="118"/>
      <c r="C38" s="118"/>
      <c r="D38" s="161"/>
      <c r="E38" s="161"/>
      <c r="F38" s="199"/>
      <c r="G38" s="19" t="str">
        <f>IF(Valoración!E39&lt;&gt;"",Valoración!E39,"")</f>
        <v/>
      </c>
      <c r="H38" s="161"/>
      <c r="I38" s="161"/>
      <c r="J38" s="161"/>
      <c r="K38" s="161"/>
      <c r="L38" s="161"/>
      <c r="M38" s="163"/>
      <c r="N38" s="159"/>
      <c r="O38" s="159"/>
      <c r="P38" s="159"/>
    </row>
    <row r="39" spans="1:16" s="5" customFormat="1" ht="9.75" hidden="1" customHeight="1" x14ac:dyDescent="0.2">
      <c r="A39" s="122"/>
      <c r="B39" s="118"/>
      <c r="C39" s="118"/>
      <c r="D39" s="161"/>
      <c r="E39" s="161"/>
      <c r="F39" s="199"/>
      <c r="G39" s="19" t="str">
        <f>IF(Valoración!E40&lt;&gt;"",Valoración!E40,"")</f>
        <v/>
      </c>
      <c r="H39" s="161"/>
      <c r="I39" s="161"/>
      <c r="J39" s="161"/>
      <c r="K39" s="161"/>
      <c r="L39" s="161"/>
      <c r="M39" s="163"/>
      <c r="N39" s="160"/>
      <c r="O39" s="160"/>
      <c r="P39" s="160"/>
    </row>
    <row r="40" spans="1:16" s="33" customFormat="1" ht="14.25" customHeight="1" x14ac:dyDescent="0.2">
      <c r="A40" s="112" t="s">
        <v>60</v>
      </c>
      <c r="B40" s="112"/>
      <c r="C40" s="112"/>
      <c r="D40" s="112"/>
      <c r="E40" s="112"/>
      <c r="F40" s="149" t="s">
        <v>61</v>
      </c>
      <c r="G40" s="150"/>
      <c r="H40" s="150"/>
      <c r="I40" s="150"/>
      <c r="J40" s="150"/>
      <c r="K40" s="151"/>
      <c r="L40" s="219" t="s">
        <v>62</v>
      </c>
      <c r="M40" s="219"/>
      <c r="N40" s="219"/>
      <c r="O40" s="219"/>
      <c r="P40" s="219"/>
    </row>
    <row r="41" spans="1:16" s="33" customFormat="1" ht="27" customHeight="1" x14ac:dyDescent="0.2">
      <c r="A41" s="139" t="str">
        <f>Identificacion!A22</f>
        <v>Nombres: Constanza Castañeda Alvarez, Abel Antonio Granada Acosta</v>
      </c>
      <c r="B41" s="139"/>
      <c r="C41" s="139"/>
      <c r="D41" s="139"/>
      <c r="E41" s="139"/>
      <c r="F41" s="135" t="str">
        <f>Identificacion!E22</f>
        <v>Nombre: Liliana Fong de Fong</v>
      </c>
      <c r="G41" s="136"/>
      <c r="H41" s="136"/>
      <c r="I41" s="136"/>
      <c r="J41" s="136"/>
      <c r="K41" s="137"/>
      <c r="L41" s="135" t="str">
        <f>+Análisis!J24</f>
        <v>Nombre: María Victoria Machado Anaya</v>
      </c>
      <c r="M41" s="136"/>
      <c r="N41" s="136"/>
      <c r="O41" s="136"/>
      <c r="P41" s="137"/>
    </row>
    <row r="42" spans="1:16" s="36" customFormat="1" ht="17.45" customHeight="1" x14ac:dyDescent="0.2">
      <c r="A42" s="139" t="str">
        <f>Identificacion!A23</f>
        <v>Cargos: Líder de Programa, Profesional contratista</v>
      </c>
      <c r="B42" s="139"/>
      <c r="C42" s="139"/>
      <c r="D42" s="139"/>
      <c r="E42" s="139"/>
      <c r="F42" s="135" t="str">
        <f>Identificacion!E23</f>
        <v>Cargo: Líder de proceso</v>
      </c>
      <c r="G42" s="136"/>
      <c r="H42" s="136"/>
      <c r="I42" s="136"/>
      <c r="J42" s="136"/>
      <c r="K42" s="137"/>
      <c r="L42" s="135" t="str">
        <f>+Análisis!J25</f>
        <v>Cargo: Directora del Departamento Administrativo de Hacienda y Finanzas Públicas</v>
      </c>
      <c r="M42" s="136"/>
      <c r="N42" s="136"/>
      <c r="O42" s="136"/>
      <c r="P42" s="137"/>
    </row>
    <row r="43" spans="1:16" s="33" customFormat="1" ht="44.45" customHeight="1" x14ac:dyDescent="0.2">
      <c r="A43" s="135" t="s">
        <v>2</v>
      </c>
      <c r="B43" s="136"/>
      <c r="C43" s="136"/>
      <c r="D43" s="136"/>
      <c r="E43" s="137"/>
      <c r="F43" s="135" t="s">
        <v>2</v>
      </c>
      <c r="G43" s="136"/>
      <c r="H43" s="136"/>
      <c r="I43" s="136"/>
      <c r="J43" s="136"/>
      <c r="K43" s="137"/>
      <c r="L43" s="135" t="s">
        <v>2</v>
      </c>
      <c r="M43" s="136"/>
      <c r="N43" s="136"/>
      <c r="O43" s="136"/>
      <c r="P43" s="137"/>
    </row>
    <row r="44" spans="1:16" s="33" customFormat="1" ht="14.25" customHeight="1" x14ac:dyDescent="0.2">
      <c r="A44" s="141" t="s">
        <v>149</v>
      </c>
      <c r="B44" s="141"/>
      <c r="C44" s="141"/>
      <c r="D44" s="141"/>
      <c r="E44" s="141"/>
      <c r="F44" s="132" t="str">
        <f>A44</f>
        <v>Fecha:5/12/2018</v>
      </c>
      <c r="G44" s="134"/>
      <c r="H44" s="134"/>
      <c r="I44" s="134"/>
      <c r="J44" s="134"/>
      <c r="K44" s="133"/>
      <c r="L44" s="220" t="str">
        <f>F44</f>
        <v>Fecha:5/12/2018</v>
      </c>
      <c r="M44" s="221"/>
      <c r="N44" s="221"/>
      <c r="O44" s="221"/>
      <c r="P44" s="222"/>
    </row>
    <row r="45" spans="1:16" s="27" customFormat="1" ht="12.75" x14ac:dyDescent="0.2"/>
    <row r="46" spans="1:16" s="22" customFormat="1" ht="11.25" x14ac:dyDescent="0.2"/>
    <row r="47" spans="1:16" s="22" customFormat="1" ht="11.25" x14ac:dyDescent="0.2">
      <c r="A47" s="22" t="s">
        <v>85</v>
      </c>
    </row>
    <row r="48" spans="1:16" s="22" customFormat="1" ht="11.25" x14ac:dyDescent="0.2">
      <c r="A48" s="22" t="s">
        <v>86</v>
      </c>
    </row>
  </sheetData>
  <sheetProtection formatCells="0" formatColumns="0" formatRows="0" insertColumns="0" insertRows="0" insertHyperlinks="0" deleteColumns="0" deleteRows="0" sort="0" autoFilter="0" pivotTables="0"/>
  <mergeCells count="169">
    <mergeCell ref="B19:B21"/>
    <mergeCell ref="D16:D18"/>
    <mergeCell ref="L43:P43"/>
    <mergeCell ref="A43:E43"/>
    <mergeCell ref="F43:K43"/>
    <mergeCell ref="A44:E44"/>
    <mergeCell ref="F44:K44"/>
    <mergeCell ref="L40:P40"/>
    <mergeCell ref="L44:P44"/>
    <mergeCell ref="J16:J18"/>
    <mergeCell ref="L41:P41"/>
    <mergeCell ref="C25:C27"/>
    <mergeCell ref="F25:F27"/>
    <mergeCell ref="H25:H27"/>
    <mergeCell ref="C34:C36"/>
    <mergeCell ref="F34:F36"/>
    <mergeCell ref="H34:H36"/>
    <mergeCell ref="E37:E39"/>
    <mergeCell ref="D25:D27"/>
    <mergeCell ref="E25:E27"/>
    <mergeCell ref="C31:C33"/>
    <mergeCell ref="F31:F33"/>
    <mergeCell ref="H31:H33"/>
    <mergeCell ref="C28:C30"/>
    <mergeCell ref="H11:H12"/>
    <mergeCell ref="I11:I12"/>
    <mergeCell ref="J11:J12"/>
    <mergeCell ref="B11:B12"/>
    <mergeCell ref="E11:E12"/>
    <mergeCell ref="D13:D15"/>
    <mergeCell ref="E13:E15"/>
    <mergeCell ref="C11:C12"/>
    <mergeCell ref="F11:F12"/>
    <mergeCell ref="D11:D12"/>
    <mergeCell ref="P5:P7"/>
    <mergeCell ref="H6:H7"/>
    <mergeCell ref="I6:I7"/>
    <mergeCell ref="C22:C24"/>
    <mergeCell ref="F22:F24"/>
    <mergeCell ref="H22:H24"/>
    <mergeCell ref="D22:D24"/>
    <mergeCell ref="E22:E24"/>
    <mergeCell ref="C19:C21"/>
    <mergeCell ref="F19:F21"/>
    <mergeCell ref="H19:H21"/>
    <mergeCell ref="D19:D21"/>
    <mergeCell ref="E19:E21"/>
    <mergeCell ref="K16:K18"/>
    <mergeCell ref="I19:I21"/>
    <mergeCell ref="O16:O18"/>
    <mergeCell ref="O22:O24"/>
    <mergeCell ref="L19:L21"/>
    <mergeCell ref="P11:P12"/>
    <mergeCell ref="K11:K12"/>
    <mergeCell ref="K13:K15"/>
    <mergeCell ref="G5:G7"/>
    <mergeCell ref="C13:C15"/>
    <mergeCell ref="F13:F15"/>
    <mergeCell ref="A1:C1"/>
    <mergeCell ref="A2:C3"/>
    <mergeCell ref="N5:N7"/>
    <mergeCell ref="O5:O7"/>
    <mergeCell ref="L5:L7"/>
    <mergeCell ref="M5:M7"/>
    <mergeCell ref="J5:K6"/>
    <mergeCell ref="A5:A7"/>
    <mergeCell ref="B5:C7"/>
    <mergeCell ref="F5:F7"/>
    <mergeCell ref="A4:C4"/>
    <mergeCell ref="D5:E5"/>
    <mergeCell ref="D6:D7"/>
    <mergeCell ref="E6:E7"/>
    <mergeCell ref="H5:I5"/>
    <mergeCell ref="P37:P39"/>
    <mergeCell ref="O13:O15"/>
    <mergeCell ref="O28:O30"/>
    <mergeCell ref="O19:O21"/>
    <mergeCell ref="P16:P18"/>
    <mergeCell ref="K22:K24"/>
    <mergeCell ref="P22:P24"/>
    <mergeCell ref="L22:L24"/>
    <mergeCell ref="J19:J21"/>
    <mergeCell ref="K19:K21"/>
    <mergeCell ref="P19:P21"/>
    <mergeCell ref="J34:J36"/>
    <mergeCell ref="K34:K36"/>
    <mergeCell ref="P34:P36"/>
    <mergeCell ref="P31:P33"/>
    <mergeCell ref="K28:K30"/>
    <mergeCell ref="P28:P30"/>
    <mergeCell ref="J25:J27"/>
    <mergeCell ref="K25:K27"/>
    <mergeCell ref="O25:O27"/>
    <mergeCell ref="P25:P27"/>
    <mergeCell ref="P13:P15"/>
    <mergeCell ref="J22:J24"/>
    <mergeCell ref="L13:L15"/>
    <mergeCell ref="N37:N39"/>
    <mergeCell ref="O37:O39"/>
    <mergeCell ref="M11:M39"/>
    <mergeCell ref="B37:B39"/>
    <mergeCell ref="C37:C39"/>
    <mergeCell ref="F37:F39"/>
    <mergeCell ref="H37:H39"/>
    <mergeCell ref="B34:B36"/>
    <mergeCell ref="D34:D36"/>
    <mergeCell ref="E34:E36"/>
    <mergeCell ref="D37:D39"/>
    <mergeCell ref="B31:B33"/>
    <mergeCell ref="B28:B30"/>
    <mergeCell ref="I34:I36"/>
    <mergeCell ref="I31:I33"/>
    <mergeCell ref="J31:J33"/>
    <mergeCell ref="K31:K33"/>
    <mergeCell ref="D28:D30"/>
    <mergeCell ref="E28:E30"/>
    <mergeCell ref="D31:D33"/>
    <mergeCell ref="E31:E33"/>
    <mergeCell ref="I28:I30"/>
    <mergeCell ref="I25:I27"/>
    <mergeCell ref="F28:F30"/>
    <mergeCell ref="L31:L33"/>
    <mergeCell ref="L34:L36"/>
    <mergeCell ref="L37:L39"/>
    <mergeCell ref="A8:A39"/>
    <mergeCell ref="B25:B27"/>
    <mergeCell ref="B22:B24"/>
    <mergeCell ref="J28:J30"/>
    <mergeCell ref="I37:I39"/>
    <mergeCell ref="J37:J39"/>
    <mergeCell ref="K37:K39"/>
    <mergeCell ref="H28:H30"/>
    <mergeCell ref="I22:I24"/>
    <mergeCell ref="L11:L12"/>
    <mergeCell ref="L16:L18"/>
    <mergeCell ref="B16:B18"/>
    <mergeCell ref="C16:C18"/>
    <mergeCell ref="F16:F18"/>
    <mergeCell ref="H16:H18"/>
    <mergeCell ref="I16:I18"/>
    <mergeCell ref="E16:E18"/>
    <mergeCell ref="B13:B15"/>
    <mergeCell ref="H13:H15"/>
    <mergeCell ref="I13:I15"/>
    <mergeCell ref="J13:J15"/>
    <mergeCell ref="A42:E42"/>
    <mergeCell ref="F42:K42"/>
    <mergeCell ref="L42:P42"/>
    <mergeCell ref="N1:P1"/>
    <mergeCell ref="N2:P2"/>
    <mergeCell ref="N3:P3"/>
    <mergeCell ref="N4:P4"/>
    <mergeCell ref="D1:M4"/>
    <mergeCell ref="O31:O33"/>
    <mergeCell ref="O34:O36"/>
    <mergeCell ref="N19:N21"/>
    <mergeCell ref="N22:N24"/>
    <mergeCell ref="N25:N27"/>
    <mergeCell ref="N28:N30"/>
    <mergeCell ref="N31:N33"/>
    <mergeCell ref="N34:N36"/>
    <mergeCell ref="N13:N15"/>
    <mergeCell ref="N16:N18"/>
    <mergeCell ref="A40:E40"/>
    <mergeCell ref="F40:K40"/>
    <mergeCell ref="A41:E41"/>
    <mergeCell ref="F41:K41"/>
    <mergeCell ref="L25:L27"/>
    <mergeCell ref="L28:L30"/>
  </mergeCells>
  <conditionalFormatting sqref="K8:K39">
    <cfRule type="cellIs" dxfId="10" priority="61" operator="equal">
      <formula>"Alta"</formula>
    </cfRule>
    <cfRule type="cellIs" dxfId="9" priority="62" operator="equal">
      <formula>"Moderada"</formula>
    </cfRule>
    <cfRule type="cellIs" dxfId="8" priority="63" operator="equal">
      <formula>"Extrema"</formula>
    </cfRule>
    <cfRule type="cellIs" dxfId="7" priority="64" operator="equal">
      <formula>"Baja"</formula>
    </cfRule>
  </conditionalFormatting>
  <conditionalFormatting sqref="K8:K39 F8:F39">
    <cfRule type="cellIs" dxfId="6" priority="57" operator="equal">
      <formula>"Alta"</formula>
    </cfRule>
    <cfRule type="cellIs" dxfId="5" priority="58" operator="equal">
      <formula>"Moderada"</formula>
    </cfRule>
    <cfRule type="cellIs" dxfId="4" priority="59" operator="equal">
      <formula>"Baja"</formula>
    </cfRule>
    <cfRule type="cellIs" dxfId="3" priority="60" operator="equal">
      <formula>"Extrema"</formula>
    </cfRule>
  </conditionalFormatting>
  <pageMargins left="0.70866141732283472" right="0.70866141732283472" top="0.74803149606299213" bottom="0.74803149606299213" header="0.31496062992125984" footer="0.31496062992125984"/>
  <pageSetup paperSize="119" scale="60" orientation="landscape" r:id="rId1"/>
  <drawing r:id="rId2"/>
  <legacyDrawing r:id="rId3"/>
  <oleObjects>
    <mc:AlternateContent xmlns:mc="http://schemas.openxmlformats.org/markup-compatibility/2006">
      <mc:Choice Requires="x14">
        <oleObject progId="Word.Picture.8" shapeId="13313" r:id="rId4">
          <objectPr defaultSize="0" autoPict="0" r:id="rId5">
            <anchor moveWithCells="1" sizeWithCells="1">
              <from>
                <xdr:col>0</xdr:col>
                <xdr:colOff>0</xdr:colOff>
                <xdr:row>1</xdr:row>
                <xdr:rowOff>76200</xdr:rowOff>
              </from>
              <to>
                <xdr:col>0</xdr:col>
                <xdr:colOff>9525</xdr:colOff>
                <xdr:row>3</xdr:row>
                <xdr:rowOff>133350</xdr:rowOff>
              </to>
            </anchor>
          </objectPr>
        </oleObject>
      </mc:Choice>
      <mc:Fallback>
        <oleObject progId="Word.Picture.8" shapeId="13313" r:id="rId4"/>
      </mc:Fallback>
    </mc:AlternateContent>
    <mc:AlternateContent xmlns:mc="http://schemas.openxmlformats.org/markup-compatibility/2006">
      <mc:Choice Requires="x14">
        <oleObject progId="Word.Picture.8" shapeId="13314" r:id="rId6">
          <objectPr defaultSize="0" autoPict="0" r:id="rId5">
            <anchor moveWithCells="1" sizeWithCells="1">
              <from>
                <xdr:col>2</xdr:col>
                <xdr:colOff>76200</xdr:colOff>
                <xdr:row>1</xdr:row>
                <xdr:rowOff>57150</xdr:rowOff>
              </from>
              <to>
                <xdr:col>2</xdr:col>
                <xdr:colOff>752475</xdr:colOff>
                <xdr:row>2</xdr:row>
                <xdr:rowOff>304800</xdr:rowOff>
              </to>
            </anchor>
          </objectPr>
        </oleObject>
      </mc:Choice>
      <mc:Fallback>
        <oleObject progId="Word.Picture.8" shapeId="13314" r:id="rId6"/>
      </mc:Fallback>
    </mc:AlternateContent>
    <mc:AlternateContent xmlns:mc="http://schemas.openxmlformats.org/markup-compatibility/2006">
      <mc:Choice Requires="x14">
        <oleObject progId="Word.Picture.8" shapeId="13315" r:id="rId7">
          <objectPr defaultSize="0" autoPict="0" r:id="rId5">
            <anchor moveWithCells="1" sizeWithCells="1">
              <from>
                <xdr:col>0</xdr:col>
                <xdr:colOff>0</xdr:colOff>
                <xdr:row>2</xdr:row>
                <xdr:rowOff>76200</xdr:rowOff>
              </from>
              <to>
                <xdr:col>0</xdr:col>
                <xdr:colOff>9525</xdr:colOff>
                <xdr:row>4</xdr:row>
                <xdr:rowOff>133350</xdr:rowOff>
              </to>
            </anchor>
          </objectPr>
        </oleObject>
      </mc:Choice>
      <mc:Fallback>
        <oleObject progId="Word.Picture.8" shapeId="13315" r:id="rId7"/>
      </mc:Fallback>
    </mc:AlternateContent>
  </oleObjec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14"/>
  <sheetViews>
    <sheetView tabSelected="1" zoomScale="75" zoomScaleNormal="75" workbookViewId="0">
      <selection activeCell="E8" sqref="E8"/>
    </sheetView>
  </sheetViews>
  <sheetFormatPr baseColWidth="10" defaultColWidth="18.28515625" defaultRowHeight="12.75" x14ac:dyDescent="0.2"/>
  <cols>
    <col min="1" max="1" width="26.7109375" style="79" customWidth="1"/>
    <col min="2" max="2" width="24.42578125" style="79" customWidth="1"/>
    <col min="3" max="3" width="14.140625" style="79" customWidth="1"/>
    <col min="4" max="4" width="13.28515625" style="79" customWidth="1"/>
    <col min="5" max="5" width="26.85546875" style="79" customWidth="1"/>
    <col min="6" max="6" width="14.7109375" style="79" customWidth="1"/>
    <col min="7" max="7" width="23.7109375" style="79" customWidth="1"/>
    <col min="8" max="8" width="15.28515625" style="79" customWidth="1"/>
    <col min="9" max="9" width="25.28515625" style="79" customWidth="1"/>
    <col min="10" max="10" width="16.28515625" style="79" customWidth="1"/>
    <col min="11" max="11" width="16.85546875" style="79" customWidth="1"/>
    <col min="12" max="12" width="23.42578125" style="79" customWidth="1"/>
    <col min="13" max="256" width="18.28515625" style="79"/>
    <col min="257" max="257" width="26.7109375" style="79" customWidth="1"/>
    <col min="258" max="258" width="24.42578125" style="79" customWidth="1"/>
    <col min="259" max="259" width="14.140625" style="79" customWidth="1"/>
    <col min="260" max="260" width="13.28515625" style="79" customWidth="1"/>
    <col min="261" max="261" width="21" style="79" customWidth="1"/>
    <col min="262" max="262" width="15.28515625" style="79" customWidth="1"/>
    <col min="263" max="263" width="21" style="79" customWidth="1"/>
    <col min="264" max="264" width="15.28515625" style="79" customWidth="1"/>
    <col min="265" max="266" width="16.28515625" style="79" customWidth="1"/>
    <col min="267" max="267" width="16.85546875" style="79" customWidth="1"/>
    <col min="268" max="268" width="23.42578125" style="79" customWidth="1"/>
    <col min="269" max="512" width="18.28515625" style="79"/>
    <col min="513" max="513" width="26.7109375" style="79" customWidth="1"/>
    <col min="514" max="514" width="24.42578125" style="79" customWidth="1"/>
    <col min="515" max="515" width="14.140625" style="79" customWidth="1"/>
    <col min="516" max="516" width="13.28515625" style="79" customWidth="1"/>
    <col min="517" max="517" width="21" style="79" customWidth="1"/>
    <col min="518" max="518" width="15.28515625" style="79" customWidth="1"/>
    <col min="519" max="519" width="21" style="79" customWidth="1"/>
    <col min="520" max="520" width="15.28515625" style="79" customWidth="1"/>
    <col min="521" max="522" width="16.28515625" style="79" customWidth="1"/>
    <col min="523" max="523" width="16.85546875" style="79" customWidth="1"/>
    <col min="524" max="524" width="23.42578125" style="79" customWidth="1"/>
    <col min="525" max="768" width="18.28515625" style="79"/>
    <col min="769" max="769" width="26.7109375" style="79" customWidth="1"/>
    <col min="770" max="770" width="24.42578125" style="79" customWidth="1"/>
    <col min="771" max="771" width="14.140625" style="79" customWidth="1"/>
    <col min="772" max="772" width="13.28515625" style="79" customWidth="1"/>
    <col min="773" max="773" width="21" style="79" customWidth="1"/>
    <col min="774" max="774" width="15.28515625" style="79" customWidth="1"/>
    <col min="775" max="775" width="21" style="79" customWidth="1"/>
    <col min="776" max="776" width="15.28515625" style="79" customWidth="1"/>
    <col min="777" max="778" width="16.28515625" style="79" customWidth="1"/>
    <col min="779" max="779" width="16.85546875" style="79" customWidth="1"/>
    <col min="780" max="780" width="23.42578125" style="79" customWidth="1"/>
    <col min="781" max="1024" width="18.28515625" style="79"/>
    <col min="1025" max="1025" width="26.7109375" style="79" customWidth="1"/>
    <col min="1026" max="1026" width="24.42578125" style="79" customWidth="1"/>
    <col min="1027" max="1027" width="14.140625" style="79" customWidth="1"/>
    <col min="1028" max="1028" width="13.28515625" style="79" customWidth="1"/>
    <col min="1029" max="1029" width="21" style="79" customWidth="1"/>
    <col min="1030" max="1030" width="15.28515625" style="79" customWidth="1"/>
    <col min="1031" max="1031" width="21" style="79" customWidth="1"/>
    <col min="1032" max="1032" width="15.28515625" style="79" customWidth="1"/>
    <col min="1033" max="1034" width="16.28515625" style="79" customWidth="1"/>
    <col min="1035" max="1035" width="16.85546875" style="79" customWidth="1"/>
    <col min="1036" max="1036" width="23.42578125" style="79" customWidth="1"/>
    <col min="1037" max="1280" width="18.28515625" style="79"/>
    <col min="1281" max="1281" width="26.7109375" style="79" customWidth="1"/>
    <col min="1282" max="1282" width="24.42578125" style="79" customWidth="1"/>
    <col min="1283" max="1283" width="14.140625" style="79" customWidth="1"/>
    <col min="1284" max="1284" width="13.28515625" style="79" customWidth="1"/>
    <col min="1285" max="1285" width="21" style="79" customWidth="1"/>
    <col min="1286" max="1286" width="15.28515625" style="79" customWidth="1"/>
    <col min="1287" max="1287" width="21" style="79" customWidth="1"/>
    <col min="1288" max="1288" width="15.28515625" style="79" customWidth="1"/>
    <col min="1289" max="1290" width="16.28515625" style="79" customWidth="1"/>
    <col min="1291" max="1291" width="16.85546875" style="79" customWidth="1"/>
    <col min="1292" max="1292" width="23.42578125" style="79" customWidth="1"/>
    <col min="1293" max="1536" width="18.28515625" style="79"/>
    <col min="1537" max="1537" width="26.7109375" style="79" customWidth="1"/>
    <col min="1538" max="1538" width="24.42578125" style="79" customWidth="1"/>
    <col min="1539" max="1539" width="14.140625" style="79" customWidth="1"/>
    <col min="1540" max="1540" width="13.28515625" style="79" customWidth="1"/>
    <col min="1541" max="1541" width="21" style="79" customWidth="1"/>
    <col min="1542" max="1542" width="15.28515625" style="79" customWidth="1"/>
    <col min="1543" max="1543" width="21" style="79" customWidth="1"/>
    <col min="1544" max="1544" width="15.28515625" style="79" customWidth="1"/>
    <col min="1545" max="1546" width="16.28515625" style="79" customWidth="1"/>
    <col min="1547" max="1547" width="16.85546875" style="79" customWidth="1"/>
    <col min="1548" max="1548" width="23.42578125" style="79" customWidth="1"/>
    <col min="1549" max="1792" width="18.28515625" style="79"/>
    <col min="1793" max="1793" width="26.7109375" style="79" customWidth="1"/>
    <col min="1794" max="1794" width="24.42578125" style="79" customWidth="1"/>
    <col min="1795" max="1795" width="14.140625" style="79" customWidth="1"/>
    <col min="1796" max="1796" width="13.28515625" style="79" customWidth="1"/>
    <col min="1797" max="1797" width="21" style="79" customWidth="1"/>
    <col min="1798" max="1798" width="15.28515625" style="79" customWidth="1"/>
    <col min="1799" max="1799" width="21" style="79" customWidth="1"/>
    <col min="1800" max="1800" width="15.28515625" style="79" customWidth="1"/>
    <col min="1801" max="1802" width="16.28515625" style="79" customWidth="1"/>
    <col min="1803" max="1803" width="16.85546875" style="79" customWidth="1"/>
    <col min="1804" max="1804" width="23.42578125" style="79" customWidth="1"/>
    <col min="1805" max="2048" width="18.28515625" style="79"/>
    <col min="2049" max="2049" width="26.7109375" style="79" customWidth="1"/>
    <col min="2050" max="2050" width="24.42578125" style="79" customWidth="1"/>
    <col min="2051" max="2051" width="14.140625" style="79" customWidth="1"/>
    <col min="2052" max="2052" width="13.28515625" style="79" customWidth="1"/>
    <col min="2053" max="2053" width="21" style="79" customWidth="1"/>
    <col min="2054" max="2054" width="15.28515625" style="79" customWidth="1"/>
    <col min="2055" max="2055" width="21" style="79" customWidth="1"/>
    <col min="2056" max="2056" width="15.28515625" style="79" customWidth="1"/>
    <col min="2057" max="2058" width="16.28515625" style="79" customWidth="1"/>
    <col min="2059" max="2059" width="16.85546875" style="79" customWidth="1"/>
    <col min="2060" max="2060" width="23.42578125" style="79" customWidth="1"/>
    <col min="2061" max="2304" width="18.28515625" style="79"/>
    <col min="2305" max="2305" width="26.7109375" style="79" customWidth="1"/>
    <col min="2306" max="2306" width="24.42578125" style="79" customWidth="1"/>
    <col min="2307" max="2307" width="14.140625" style="79" customWidth="1"/>
    <col min="2308" max="2308" width="13.28515625" style="79" customWidth="1"/>
    <col min="2309" max="2309" width="21" style="79" customWidth="1"/>
    <col min="2310" max="2310" width="15.28515625" style="79" customWidth="1"/>
    <col min="2311" max="2311" width="21" style="79" customWidth="1"/>
    <col min="2312" max="2312" width="15.28515625" style="79" customWidth="1"/>
    <col min="2313" max="2314" width="16.28515625" style="79" customWidth="1"/>
    <col min="2315" max="2315" width="16.85546875" style="79" customWidth="1"/>
    <col min="2316" max="2316" width="23.42578125" style="79" customWidth="1"/>
    <col min="2317" max="2560" width="18.28515625" style="79"/>
    <col min="2561" max="2561" width="26.7109375" style="79" customWidth="1"/>
    <col min="2562" max="2562" width="24.42578125" style="79" customWidth="1"/>
    <col min="2563" max="2563" width="14.140625" style="79" customWidth="1"/>
    <col min="2564" max="2564" width="13.28515625" style="79" customWidth="1"/>
    <col min="2565" max="2565" width="21" style="79" customWidth="1"/>
    <col min="2566" max="2566" width="15.28515625" style="79" customWidth="1"/>
    <col min="2567" max="2567" width="21" style="79" customWidth="1"/>
    <col min="2568" max="2568" width="15.28515625" style="79" customWidth="1"/>
    <col min="2569" max="2570" width="16.28515625" style="79" customWidth="1"/>
    <col min="2571" max="2571" width="16.85546875" style="79" customWidth="1"/>
    <col min="2572" max="2572" width="23.42578125" style="79" customWidth="1"/>
    <col min="2573" max="2816" width="18.28515625" style="79"/>
    <col min="2817" max="2817" width="26.7109375" style="79" customWidth="1"/>
    <col min="2818" max="2818" width="24.42578125" style="79" customWidth="1"/>
    <col min="2819" max="2819" width="14.140625" style="79" customWidth="1"/>
    <col min="2820" max="2820" width="13.28515625" style="79" customWidth="1"/>
    <col min="2821" max="2821" width="21" style="79" customWidth="1"/>
    <col min="2822" max="2822" width="15.28515625" style="79" customWidth="1"/>
    <col min="2823" max="2823" width="21" style="79" customWidth="1"/>
    <col min="2824" max="2824" width="15.28515625" style="79" customWidth="1"/>
    <col min="2825" max="2826" width="16.28515625" style="79" customWidth="1"/>
    <col min="2827" max="2827" width="16.85546875" style="79" customWidth="1"/>
    <col min="2828" max="2828" width="23.42578125" style="79" customWidth="1"/>
    <col min="2829" max="3072" width="18.28515625" style="79"/>
    <col min="3073" max="3073" width="26.7109375" style="79" customWidth="1"/>
    <col min="3074" max="3074" width="24.42578125" style="79" customWidth="1"/>
    <col min="3075" max="3075" width="14.140625" style="79" customWidth="1"/>
    <col min="3076" max="3076" width="13.28515625" style="79" customWidth="1"/>
    <col min="3077" max="3077" width="21" style="79" customWidth="1"/>
    <col min="3078" max="3078" width="15.28515625" style="79" customWidth="1"/>
    <col min="3079" max="3079" width="21" style="79" customWidth="1"/>
    <col min="3080" max="3080" width="15.28515625" style="79" customWidth="1"/>
    <col min="3081" max="3082" width="16.28515625" style="79" customWidth="1"/>
    <col min="3083" max="3083" width="16.85546875" style="79" customWidth="1"/>
    <col min="3084" max="3084" width="23.42578125" style="79" customWidth="1"/>
    <col min="3085" max="3328" width="18.28515625" style="79"/>
    <col min="3329" max="3329" width="26.7109375" style="79" customWidth="1"/>
    <col min="3330" max="3330" width="24.42578125" style="79" customWidth="1"/>
    <col min="3331" max="3331" width="14.140625" style="79" customWidth="1"/>
    <col min="3332" max="3332" width="13.28515625" style="79" customWidth="1"/>
    <col min="3333" max="3333" width="21" style="79" customWidth="1"/>
    <col min="3334" max="3334" width="15.28515625" style="79" customWidth="1"/>
    <col min="3335" max="3335" width="21" style="79" customWidth="1"/>
    <col min="3336" max="3336" width="15.28515625" style="79" customWidth="1"/>
    <col min="3337" max="3338" width="16.28515625" style="79" customWidth="1"/>
    <col min="3339" max="3339" width="16.85546875" style="79" customWidth="1"/>
    <col min="3340" max="3340" width="23.42578125" style="79" customWidth="1"/>
    <col min="3341" max="3584" width="18.28515625" style="79"/>
    <col min="3585" max="3585" width="26.7109375" style="79" customWidth="1"/>
    <col min="3586" max="3586" width="24.42578125" style="79" customWidth="1"/>
    <col min="3587" max="3587" width="14.140625" style="79" customWidth="1"/>
    <col min="3588" max="3588" width="13.28515625" style="79" customWidth="1"/>
    <col min="3589" max="3589" width="21" style="79" customWidth="1"/>
    <col min="3590" max="3590" width="15.28515625" style="79" customWidth="1"/>
    <col min="3591" max="3591" width="21" style="79" customWidth="1"/>
    <col min="3592" max="3592" width="15.28515625" style="79" customWidth="1"/>
    <col min="3593" max="3594" width="16.28515625" style="79" customWidth="1"/>
    <col min="3595" max="3595" width="16.85546875" style="79" customWidth="1"/>
    <col min="3596" max="3596" width="23.42578125" style="79" customWidth="1"/>
    <col min="3597" max="3840" width="18.28515625" style="79"/>
    <col min="3841" max="3841" width="26.7109375" style="79" customWidth="1"/>
    <col min="3842" max="3842" width="24.42578125" style="79" customWidth="1"/>
    <col min="3843" max="3843" width="14.140625" style="79" customWidth="1"/>
    <col min="3844" max="3844" width="13.28515625" style="79" customWidth="1"/>
    <col min="3845" max="3845" width="21" style="79" customWidth="1"/>
    <col min="3846" max="3846" width="15.28515625" style="79" customWidth="1"/>
    <col min="3847" max="3847" width="21" style="79" customWidth="1"/>
    <col min="3848" max="3848" width="15.28515625" style="79" customWidth="1"/>
    <col min="3849" max="3850" width="16.28515625" style="79" customWidth="1"/>
    <col min="3851" max="3851" width="16.85546875" style="79" customWidth="1"/>
    <col min="3852" max="3852" width="23.42578125" style="79" customWidth="1"/>
    <col min="3853" max="4096" width="18.28515625" style="79"/>
    <col min="4097" max="4097" width="26.7109375" style="79" customWidth="1"/>
    <col min="4098" max="4098" width="24.42578125" style="79" customWidth="1"/>
    <col min="4099" max="4099" width="14.140625" style="79" customWidth="1"/>
    <col min="4100" max="4100" width="13.28515625" style="79" customWidth="1"/>
    <col min="4101" max="4101" width="21" style="79" customWidth="1"/>
    <col min="4102" max="4102" width="15.28515625" style="79" customWidth="1"/>
    <col min="4103" max="4103" width="21" style="79" customWidth="1"/>
    <col min="4104" max="4104" width="15.28515625" style="79" customWidth="1"/>
    <col min="4105" max="4106" width="16.28515625" style="79" customWidth="1"/>
    <col min="4107" max="4107" width="16.85546875" style="79" customWidth="1"/>
    <col min="4108" max="4108" width="23.42578125" style="79" customWidth="1"/>
    <col min="4109" max="4352" width="18.28515625" style="79"/>
    <col min="4353" max="4353" width="26.7109375" style="79" customWidth="1"/>
    <col min="4354" max="4354" width="24.42578125" style="79" customWidth="1"/>
    <col min="4355" max="4355" width="14.140625" style="79" customWidth="1"/>
    <col min="4356" max="4356" width="13.28515625" style="79" customWidth="1"/>
    <col min="4357" max="4357" width="21" style="79" customWidth="1"/>
    <col min="4358" max="4358" width="15.28515625" style="79" customWidth="1"/>
    <col min="4359" max="4359" width="21" style="79" customWidth="1"/>
    <col min="4360" max="4360" width="15.28515625" style="79" customWidth="1"/>
    <col min="4361" max="4362" width="16.28515625" style="79" customWidth="1"/>
    <col min="4363" max="4363" width="16.85546875" style="79" customWidth="1"/>
    <col min="4364" max="4364" width="23.42578125" style="79" customWidth="1"/>
    <col min="4365" max="4608" width="18.28515625" style="79"/>
    <col min="4609" max="4609" width="26.7109375" style="79" customWidth="1"/>
    <col min="4610" max="4610" width="24.42578125" style="79" customWidth="1"/>
    <col min="4611" max="4611" width="14.140625" style="79" customWidth="1"/>
    <col min="4612" max="4612" width="13.28515625" style="79" customWidth="1"/>
    <col min="4613" max="4613" width="21" style="79" customWidth="1"/>
    <col min="4614" max="4614" width="15.28515625" style="79" customWidth="1"/>
    <col min="4615" max="4615" width="21" style="79" customWidth="1"/>
    <col min="4616" max="4616" width="15.28515625" style="79" customWidth="1"/>
    <col min="4617" max="4618" width="16.28515625" style="79" customWidth="1"/>
    <col min="4619" max="4619" width="16.85546875" style="79" customWidth="1"/>
    <col min="4620" max="4620" width="23.42578125" style="79" customWidth="1"/>
    <col min="4621" max="4864" width="18.28515625" style="79"/>
    <col min="4865" max="4865" width="26.7109375" style="79" customWidth="1"/>
    <col min="4866" max="4866" width="24.42578125" style="79" customWidth="1"/>
    <col min="4867" max="4867" width="14.140625" style="79" customWidth="1"/>
    <col min="4868" max="4868" width="13.28515625" style="79" customWidth="1"/>
    <col min="4869" max="4869" width="21" style="79" customWidth="1"/>
    <col min="4870" max="4870" width="15.28515625" style="79" customWidth="1"/>
    <col min="4871" max="4871" width="21" style="79" customWidth="1"/>
    <col min="4872" max="4872" width="15.28515625" style="79" customWidth="1"/>
    <col min="4873" max="4874" width="16.28515625" style="79" customWidth="1"/>
    <col min="4875" max="4875" width="16.85546875" style="79" customWidth="1"/>
    <col min="4876" max="4876" width="23.42578125" style="79" customWidth="1"/>
    <col min="4877" max="5120" width="18.28515625" style="79"/>
    <col min="5121" max="5121" width="26.7109375" style="79" customWidth="1"/>
    <col min="5122" max="5122" width="24.42578125" style="79" customWidth="1"/>
    <col min="5123" max="5123" width="14.140625" style="79" customWidth="1"/>
    <col min="5124" max="5124" width="13.28515625" style="79" customWidth="1"/>
    <col min="5125" max="5125" width="21" style="79" customWidth="1"/>
    <col min="5126" max="5126" width="15.28515625" style="79" customWidth="1"/>
    <col min="5127" max="5127" width="21" style="79" customWidth="1"/>
    <col min="5128" max="5128" width="15.28515625" style="79" customWidth="1"/>
    <col min="5129" max="5130" width="16.28515625" style="79" customWidth="1"/>
    <col min="5131" max="5131" width="16.85546875" style="79" customWidth="1"/>
    <col min="5132" max="5132" width="23.42578125" style="79" customWidth="1"/>
    <col min="5133" max="5376" width="18.28515625" style="79"/>
    <col min="5377" max="5377" width="26.7109375" style="79" customWidth="1"/>
    <col min="5378" max="5378" width="24.42578125" style="79" customWidth="1"/>
    <col min="5379" max="5379" width="14.140625" style="79" customWidth="1"/>
    <col min="5380" max="5380" width="13.28515625" style="79" customWidth="1"/>
    <col min="5381" max="5381" width="21" style="79" customWidth="1"/>
    <col min="5382" max="5382" width="15.28515625" style="79" customWidth="1"/>
    <col min="5383" max="5383" width="21" style="79" customWidth="1"/>
    <col min="5384" max="5384" width="15.28515625" style="79" customWidth="1"/>
    <col min="5385" max="5386" width="16.28515625" style="79" customWidth="1"/>
    <col min="5387" max="5387" width="16.85546875" style="79" customWidth="1"/>
    <col min="5388" max="5388" width="23.42578125" style="79" customWidth="1"/>
    <col min="5389" max="5632" width="18.28515625" style="79"/>
    <col min="5633" max="5633" width="26.7109375" style="79" customWidth="1"/>
    <col min="5634" max="5634" width="24.42578125" style="79" customWidth="1"/>
    <col min="5635" max="5635" width="14.140625" style="79" customWidth="1"/>
    <col min="5636" max="5636" width="13.28515625" style="79" customWidth="1"/>
    <col min="5637" max="5637" width="21" style="79" customWidth="1"/>
    <col min="5638" max="5638" width="15.28515625" style="79" customWidth="1"/>
    <col min="5639" max="5639" width="21" style="79" customWidth="1"/>
    <col min="5640" max="5640" width="15.28515625" style="79" customWidth="1"/>
    <col min="5641" max="5642" width="16.28515625" style="79" customWidth="1"/>
    <col min="5643" max="5643" width="16.85546875" style="79" customWidth="1"/>
    <col min="5644" max="5644" width="23.42578125" style="79" customWidth="1"/>
    <col min="5645" max="5888" width="18.28515625" style="79"/>
    <col min="5889" max="5889" width="26.7109375" style="79" customWidth="1"/>
    <col min="5890" max="5890" width="24.42578125" style="79" customWidth="1"/>
    <col min="5891" max="5891" width="14.140625" style="79" customWidth="1"/>
    <col min="5892" max="5892" width="13.28515625" style="79" customWidth="1"/>
    <col min="5893" max="5893" width="21" style="79" customWidth="1"/>
    <col min="5894" max="5894" width="15.28515625" style="79" customWidth="1"/>
    <col min="5895" max="5895" width="21" style="79" customWidth="1"/>
    <col min="5896" max="5896" width="15.28515625" style="79" customWidth="1"/>
    <col min="5897" max="5898" width="16.28515625" style="79" customWidth="1"/>
    <col min="5899" max="5899" width="16.85546875" style="79" customWidth="1"/>
    <col min="5900" max="5900" width="23.42578125" style="79" customWidth="1"/>
    <col min="5901" max="6144" width="18.28515625" style="79"/>
    <col min="6145" max="6145" width="26.7109375" style="79" customWidth="1"/>
    <col min="6146" max="6146" width="24.42578125" style="79" customWidth="1"/>
    <col min="6147" max="6147" width="14.140625" style="79" customWidth="1"/>
    <col min="6148" max="6148" width="13.28515625" style="79" customWidth="1"/>
    <col min="6149" max="6149" width="21" style="79" customWidth="1"/>
    <col min="6150" max="6150" width="15.28515625" style="79" customWidth="1"/>
    <col min="6151" max="6151" width="21" style="79" customWidth="1"/>
    <col min="6152" max="6152" width="15.28515625" style="79" customWidth="1"/>
    <col min="6153" max="6154" width="16.28515625" style="79" customWidth="1"/>
    <col min="6155" max="6155" width="16.85546875" style="79" customWidth="1"/>
    <col min="6156" max="6156" width="23.42578125" style="79" customWidth="1"/>
    <col min="6157" max="6400" width="18.28515625" style="79"/>
    <col min="6401" max="6401" width="26.7109375" style="79" customWidth="1"/>
    <col min="6402" max="6402" width="24.42578125" style="79" customWidth="1"/>
    <col min="6403" max="6403" width="14.140625" style="79" customWidth="1"/>
    <col min="6404" max="6404" width="13.28515625" style="79" customWidth="1"/>
    <col min="6405" max="6405" width="21" style="79" customWidth="1"/>
    <col min="6406" max="6406" width="15.28515625" style="79" customWidth="1"/>
    <col min="6407" max="6407" width="21" style="79" customWidth="1"/>
    <col min="6408" max="6408" width="15.28515625" style="79" customWidth="1"/>
    <col min="6409" max="6410" width="16.28515625" style="79" customWidth="1"/>
    <col min="6411" max="6411" width="16.85546875" style="79" customWidth="1"/>
    <col min="6412" max="6412" width="23.42578125" style="79" customWidth="1"/>
    <col min="6413" max="6656" width="18.28515625" style="79"/>
    <col min="6657" max="6657" width="26.7109375" style="79" customWidth="1"/>
    <col min="6658" max="6658" width="24.42578125" style="79" customWidth="1"/>
    <col min="6659" max="6659" width="14.140625" style="79" customWidth="1"/>
    <col min="6660" max="6660" width="13.28515625" style="79" customWidth="1"/>
    <col min="6661" max="6661" width="21" style="79" customWidth="1"/>
    <col min="6662" max="6662" width="15.28515625" style="79" customWidth="1"/>
    <col min="6663" max="6663" width="21" style="79" customWidth="1"/>
    <col min="6664" max="6664" width="15.28515625" style="79" customWidth="1"/>
    <col min="6665" max="6666" width="16.28515625" style="79" customWidth="1"/>
    <col min="6667" max="6667" width="16.85546875" style="79" customWidth="1"/>
    <col min="6668" max="6668" width="23.42578125" style="79" customWidth="1"/>
    <col min="6669" max="6912" width="18.28515625" style="79"/>
    <col min="6913" max="6913" width="26.7109375" style="79" customWidth="1"/>
    <col min="6914" max="6914" width="24.42578125" style="79" customWidth="1"/>
    <col min="6915" max="6915" width="14.140625" style="79" customWidth="1"/>
    <col min="6916" max="6916" width="13.28515625" style="79" customWidth="1"/>
    <col min="6917" max="6917" width="21" style="79" customWidth="1"/>
    <col min="6918" max="6918" width="15.28515625" style="79" customWidth="1"/>
    <col min="6919" max="6919" width="21" style="79" customWidth="1"/>
    <col min="6920" max="6920" width="15.28515625" style="79" customWidth="1"/>
    <col min="6921" max="6922" width="16.28515625" style="79" customWidth="1"/>
    <col min="6923" max="6923" width="16.85546875" style="79" customWidth="1"/>
    <col min="6924" max="6924" width="23.42578125" style="79" customWidth="1"/>
    <col min="6925" max="7168" width="18.28515625" style="79"/>
    <col min="7169" max="7169" width="26.7109375" style="79" customWidth="1"/>
    <col min="7170" max="7170" width="24.42578125" style="79" customWidth="1"/>
    <col min="7171" max="7171" width="14.140625" style="79" customWidth="1"/>
    <col min="7172" max="7172" width="13.28515625" style="79" customWidth="1"/>
    <col min="7173" max="7173" width="21" style="79" customWidth="1"/>
    <col min="7174" max="7174" width="15.28515625" style="79" customWidth="1"/>
    <col min="7175" max="7175" width="21" style="79" customWidth="1"/>
    <col min="7176" max="7176" width="15.28515625" style="79" customWidth="1"/>
    <col min="7177" max="7178" width="16.28515625" style="79" customWidth="1"/>
    <col min="7179" max="7179" width="16.85546875" style="79" customWidth="1"/>
    <col min="7180" max="7180" width="23.42578125" style="79" customWidth="1"/>
    <col min="7181" max="7424" width="18.28515625" style="79"/>
    <col min="7425" max="7425" width="26.7109375" style="79" customWidth="1"/>
    <col min="7426" max="7426" width="24.42578125" style="79" customWidth="1"/>
    <col min="7427" max="7427" width="14.140625" style="79" customWidth="1"/>
    <col min="7428" max="7428" width="13.28515625" style="79" customWidth="1"/>
    <col min="7429" max="7429" width="21" style="79" customWidth="1"/>
    <col min="7430" max="7430" width="15.28515625" style="79" customWidth="1"/>
    <col min="7431" max="7431" width="21" style="79" customWidth="1"/>
    <col min="7432" max="7432" width="15.28515625" style="79" customWidth="1"/>
    <col min="7433" max="7434" width="16.28515625" style="79" customWidth="1"/>
    <col min="7435" max="7435" width="16.85546875" style="79" customWidth="1"/>
    <col min="7436" max="7436" width="23.42578125" style="79" customWidth="1"/>
    <col min="7437" max="7680" width="18.28515625" style="79"/>
    <col min="7681" max="7681" width="26.7109375" style="79" customWidth="1"/>
    <col min="7682" max="7682" width="24.42578125" style="79" customWidth="1"/>
    <col min="7683" max="7683" width="14.140625" style="79" customWidth="1"/>
    <col min="7684" max="7684" width="13.28515625" style="79" customWidth="1"/>
    <col min="7685" max="7685" width="21" style="79" customWidth="1"/>
    <col min="7686" max="7686" width="15.28515625" style="79" customWidth="1"/>
    <col min="7687" max="7687" width="21" style="79" customWidth="1"/>
    <col min="7688" max="7688" width="15.28515625" style="79" customWidth="1"/>
    <col min="7689" max="7690" width="16.28515625" style="79" customWidth="1"/>
    <col min="7691" max="7691" width="16.85546875" style="79" customWidth="1"/>
    <col min="7692" max="7692" width="23.42578125" style="79" customWidth="1"/>
    <col min="7693" max="7936" width="18.28515625" style="79"/>
    <col min="7937" max="7937" width="26.7109375" style="79" customWidth="1"/>
    <col min="7938" max="7938" width="24.42578125" style="79" customWidth="1"/>
    <col min="7939" max="7939" width="14.140625" style="79" customWidth="1"/>
    <col min="7940" max="7940" width="13.28515625" style="79" customWidth="1"/>
    <col min="7941" max="7941" width="21" style="79" customWidth="1"/>
    <col min="7942" max="7942" width="15.28515625" style="79" customWidth="1"/>
    <col min="7943" max="7943" width="21" style="79" customWidth="1"/>
    <col min="7944" max="7944" width="15.28515625" style="79" customWidth="1"/>
    <col min="7945" max="7946" width="16.28515625" style="79" customWidth="1"/>
    <col min="7947" max="7947" width="16.85546875" style="79" customWidth="1"/>
    <col min="7948" max="7948" width="23.42578125" style="79" customWidth="1"/>
    <col min="7949" max="8192" width="18.28515625" style="79"/>
    <col min="8193" max="8193" width="26.7109375" style="79" customWidth="1"/>
    <col min="8194" max="8194" width="24.42578125" style="79" customWidth="1"/>
    <col min="8195" max="8195" width="14.140625" style="79" customWidth="1"/>
    <col min="8196" max="8196" width="13.28515625" style="79" customWidth="1"/>
    <col min="8197" max="8197" width="21" style="79" customWidth="1"/>
    <col min="8198" max="8198" width="15.28515625" style="79" customWidth="1"/>
    <col min="8199" max="8199" width="21" style="79" customWidth="1"/>
    <col min="8200" max="8200" width="15.28515625" style="79" customWidth="1"/>
    <col min="8201" max="8202" width="16.28515625" style="79" customWidth="1"/>
    <col min="8203" max="8203" width="16.85546875" style="79" customWidth="1"/>
    <col min="8204" max="8204" width="23.42578125" style="79" customWidth="1"/>
    <col min="8205" max="8448" width="18.28515625" style="79"/>
    <col min="8449" max="8449" width="26.7109375" style="79" customWidth="1"/>
    <col min="8450" max="8450" width="24.42578125" style="79" customWidth="1"/>
    <col min="8451" max="8451" width="14.140625" style="79" customWidth="1"/>
    <col min="8452" max="8452" width="13.28515625" style="79" customWidth="1"/>
    <col min="8453" max="8453" width="21" style="79" customWidth="1"/>
    <col min="8454" max="8454" width="15.28515625" style="79" customWidth="1"/>
    <col min="8455" max="8455" width="21" style="79" customWidth="1"/>
    <col min="8456" max="8456" width="15.28515625" style="79" customWidth="1"/>
    <col min="8457" max="8458" width="16.28515625" style="79" customWidth="1"/>
    <col min="8459" max="8459" width="16.85546875" style="79" customWidth="1"/>
    <col min="8460" max="8460" width="23.42578125" style="79" customWidth="1"/>
    <col min="8461" max="8704" width="18.28515625" style="79"/>
    <col min="8705" max="8705" width="26.7109375" style="79" customWidth="1"/>
    <col min="8706" max="8706" width="24.42578125" style="79" customWidth="1"/>
    <col min="8707" max="8707" width="14.140625" style="79" customWidth="1"/>
    <col min="8708" max="8708" width="13.28515625" style="79" customWidth="1"/>
    <col min="8709" max="8709" width="21" style="79" customWidth="1"/>
    <col min="8710" max="8710" width="15.28515625" style="79" customWidth="1"/>
    <col min="8711" max="8711" width="21" style="79" customWidth="1"/>
    <col min="8712" max="8712" width="15.28515625" style="79" customWidth="1"/>
    <col min="8713" max="8714" width="16.28515625" style="79" customWidth="1"/>
    <col min="8715" max="8715" width="16.85546875" style="79" customWidth="1"/>
    <col min="8716" max="8716" width="23.42578125" style="79" customWidth="1"/>
    <col min="8717" max="8960" width="18.28515625" style="79"/>
    <col min="8961" max="8961" width="26.7109375" style="79" customWidth="1"/>
    <col min="8962" max="8962" width="24.42578125" style="79" customWidth="1"/>
    <col min="8963" max="8963" width="14.140625" style="79" customWidth="1"/>
    <col min="8964" max="8964" width="13.28515625" style="79" customWidth="1"/>
    <col min="8965" max="8965" width="21" style="79" customWidth="1"/>
    <col min="8966" max="8966" width="15.28515625" style="79" customWidth="1"/>
    <col min="8967" max="8967" width="21" style="79" customWidth="1"/>
    <col min="8968" max="8968" width="15.28515625" style="79" customWidth="1"/>
    <col min="8969" max="8970" width="16.28515625" style="79" customWidth="1"/>
    <col min="8971" max="8971" width="16.85546875" style="79" customWidth="1"/>
    <col min="8972" max="8972" width="23.42578125" style="79" customWidth="1"/>
    <col min="8973" max="9216" width="18.28515625" style="79"/>
    <col min="9217" max="9217" width="26.7109375" style="79" customWidth="1"/>
    <col min="9218" max="9218" width="24.42578125" style="79" customWidth="1"/>
    <col min="9219" max="9219" width="14.140625" style="79" customWidth="1"/>
    <col min="9220" max="9220" width="13.28515625" style="79" customWidth="1"/>
    <col min="9221" max="9221" width="21" style="79" customWidth="1"/>
    <col min="9222" max="9222" width="15.28515625" style="79" customWidth="1"/>
    <col min="9223" max="9223" width="21" style="79" customWidth="1"/>
    <col min="9224" max="9224" width="15.28515625" style="79" customWidth="1"/>
    <col min="9225" max="9226" width="16.28515625" style="79" customWidth="1"/>
    <col min="9227" max="9227" width="16.85546875" style="79" customWidth="1"/>
    <col min="9228" max="9228" width="23.42578125" style="79" customWidth="1"/>
    <col min="9229" max="9472" width="18.28515625" style="79"/>
    <col min="9473" max="9473" width="26.7109375" style="79" customWidth="1"/>
    <col min="9474" max="9474" width="24.42578125" style="79" customWidth="1"/>
    <col min="9475" max="9475" width="14.140625" style="79" customWidth="1"/>
    <col min="9476" max="9476" width="13.28515625" style="79" customWidth="1"/>
    <col min="9477" max="9477" width="21" style="79" customWidth="1"/>
    <col min="9478" max="9478" width="15.28515625" style="79" customWidth="1"/>
    <col min="9479" max="9479" width="21" style="79" customWidth="1"/>
    <col min="9480" max="9480" width="15.28515625" style="79" customWidth="1"/>
    <col min="9481" max="9482" width="16.28515625" style="79" customWidth="1"/>
    <col min="9483" max="9483" width="16.85546875" style="79" customWidth="1"/>
    <col min="9484" max="9484" width="23.42578125" style="79" customWidth="1"/>
    <col min="9485" max="9728" width="18.28515625" style="79"/>
    <col min="9729" max="9729" width="26.7109375" style="79" customWidth="1"/>
    <col min="9730" max="9730" width="24.42578125" style="79" customWidth="1"/>
    <col min="9731" max="9731" width="14.140625" style="79" customWidth="1"/>
    <col min="9732" max="9732" width="13.28515625" style="79" customWidth="1"/>
    <col min="9733" max="9733" width="21" style="79" customWidth="1"/>
    <col min="9734" max="9734" width="15.28515625" style="79" customWidth="1"/>
    <col min="9735" max="9735" width="21" style="79" customWidth="1"/>
    <col min="9736" max="9736" width="15.28515625" style="79" customWidth="1"/>
    <col min="9737" max="9738" width="16.28515625" style="79" customWidth="1"/>
    <col min="9739" max="9739" width="16.85546875" style="79" customWidth="1"/>
    <col min="9740" max="9740" width="23.42578125" style="79" customWidth="1"/>
    <col min="9741" max="9984" width="18.28515625" style="79"/>
    <col min="9985" max="9985" width="26.7109375" style="79" customWidth="1"/>
    <col min="9986" max="9986" width="24.42578125" style="79" customWidth="1"/>
    <col min="9987" max="9987" width="14.140625" style="79" customWidth="1"/>
    <col min="9988" max="9988" width="13.28515625" style="79" customWidth="1"/>
    <col min="9989" max="9989" width="21" style="79" customWidth="1"/>
    <col min="9990" max="9990" width="15.28515625" style="79" customWidth="1"/>
    <col min="9991" max="9991" width="21" style="79" customWidth="1"/>
    <col min="9992" max="9992" width="15.28515625" style="79" customWidth="1"/>
    <col min="9993" max="9994" width="16.28515625" style="79" customWidth="1"/>
    <col min="9995" max="9995" width="16.85546875" style="79" customWidth="1"/>
    <col min="9996" max="9996" width="23.42578125" style="79" customWidth="1"/>
    <col min="9997" max="10240" width="18.28515625" style="79"/>
    <col min="10241" max="10241" width="26.7109375" style="79" customWidth="1"/>
    <col min="10242" max="10242" width="24.42578125" style="79" customWidth="1"/>
    <col min="10243" max="10243" width="14.140625" style="79" customWidth="1"/>
    <col min="10244" max="10244" width="13.28515625" style="79" customWidth="1"/>
    <col min="10245" max="10245" width="21" style="79" customWidth="1"/>
    <col min="10246" max="10246" width="15.28515625" style="79" customWidth="1"/>
    <col min="10247" max="10247" width="21" style="79" customWidth="1"/>
    <col min="10248" max="10248" width="15.28515625" style="79" customWidth="1"/>
    <col min="10249" max="10250" width="16.28515625" style="79" customWidth="1"/>
    <col min="10251" max="10251" width="16.85546875" style="79" customWidth="1"/>
    <col min="10252" max="10252" width="23.42578125" style="79" customWidth="1"/>
    <col min="10253" max="10496" width="18.28515625" style="79"/>
    <col min="10497" max="10497" width="26.7109375" style="79" customWidth="1"/>
    <col min="10498" max="10498" width="24.42578125" style="79" customWidth="1"/>
    <col min="10499" max="10499" width="14.140625" style="79" customWidth="1"/>
    <col min="10500" max="10500" width="13.28515625" style="79" customWidth="1"/>
    <col min="10501" max="10501" width="21" style="79" customWidth="1"/>
    <col min="10502" max="10502" width="15.28515625" style="79" customWidth="1"/>
    <col min="10503" max="10503" width="21" style="79" customWidth="1"/>
    <col min="10504" max="10504" width="15.28515625" style="79" customWidth="1"/>
    <col min="10505" max="10506" width="16.28515625" style="79" customWidth="1"/>
    <col min="10507" max="10507" width="16.85546875" style="79" customWidth="1"/>
    <col min="10508" max="10508" width="23.42578125" style="79" customWidth="1"/>
    <col min="10509" max="10752" width="18.28515625" style="79"/>
    <col min="10753" max="10753" width="26.7109375" style="79" customWidth="1"/>
    <col min="10754" max="10754" width="24.42578125" style="79" customWidth="1"/>
    <col min="10755" max="10755" width="14.140625" style="79" customWidth="1"/>
    <col min="10756" max="10756" width="13.28515625" style="79" customWidth="1"/>
    <col min="10757" max="10757" width="21" style="79" customWidth="1"/>
    <col min="10758" max="10758" width="15.28515625" style="79" customWidth="1"/>
    <col min="10759" max="10759" width="21" style="79" customWidth="1"/>
    <col min="10760" max="10760" width="15.28515625" style="79" customWidth="1"/>
    <col min="10761" max="10762" width="16.28515625" style="79" customWidth="1"/>
    <col min="10763" max="10763" width="16.85546875" style="79" customWidth="1"/>
    <col min="10764" max="10764" width="23.42578125" style="79" customWidth="1"/>
    <col min="10765" max="11008" width="18.28515625" style="79"/>
    <col min="11009" max="11009" width="26.7109375" style="79" customWidth="1"/>
    <col min="11010" max="11010" width="24.42578125" style="79" customWidth="1"/>
    <col min="11011" max="11011" width="14.140625" style="79" customWidth="1"/>
    <col min="11012" max="11012" width="13.28515625" style="79" customWidth="1"/>
    <col min="11013" max="11013" width="21" style="79" customWidth="1"/>
    <col min="11014" max="11014" width="15.28515625" style="79" customWidth="1"/>
    <col min="11015" max="11015" width="21" style="79" customWidth="1"/>
    <col min="11016" max="11016" width="15.28515625" style="79" customWidth="1"/>
    <col min="11017" max="11018" width="16.28515625" style="79" customWidth="1"/>
    <col min="11019" max="11019" width="16.85546875" style="79" customWidth="1"/>
    <col min="11020" max="11020" width="23.42578125" style="79" customWidth="1"/>
    <col min="11021" max="11264" width="18.28515625" style="79"/>
    <col min="11265" max="11265" width="26.7109375" style="79" customWidth="1"/>
    <col min="11266" max="11266" width="24.42578125" style="79" customWidth="1"/>
    <col min="11267" max="11267" width="14.140625" style="79" customWidth="1"/>
    <col min="11268" max="11268" width="13.28515625" style="79" customWidth="1"/>
    <col min="11269" max="11269" width="21" style="79" customWidth="1"/>
    <col min="11270" max="11270" width="15.28515625" style="79" customWidth="1"/>
    <col min="11271" max="11271" width="21" style="79" customWidth="1"/>
    <col min="11272" max="11272" width="15.28515625" style="79" customWidth="1"/>
    <col min="11273" max="11274" width="16.28515625" style="79" customWidth="1"/>
    <col min="11275" max="11275" width="16.85546875" style="79" customWidth="1"/>
    <col min="11276" max="11276" width="23.42578125" style="79" customWidth="1"/>
    <col min="11277" max="11520" width="18.28515625" style="79"/>
    <col min="11521" max="11521" width="26.7109375" style="79" customWidth="1"/>
    <col min="11522" max="11522" width="24.42578125" style="79" customWidth="1"/>
    <col min="11523" max="11523" width="14.140625" style="79" customWidth="1"/>
    <col min="11524" max="11524" width="13.28515625" style="79" customWidth="1"/>
    <col min="11525" max="11525" width="21" style="79" customWidth="1"/>
    <col min="11526" max="11526" width="15.28515625" style="79" customWidth="1"/>
    <col min="11527" max="11527" width="21" style="79" customWidth="1"/>
    <col min="11528" max="11528" width="15.28515625" style="79" customWidth="1"/>
    <col min="11529" max="11530" width="16.28515625" style="79" customWidth="1"/>
    <col min="11531" max="11531" width="16.85546875" style="79" customWidth="1"/>
    <col min="11532" max="11532" width="23.42578125" style="79" customWidth="1"/>
    <col min="11533" max="11776" width="18.28515625" style="79"/>
    <col min="11777" max="11777" width="26.7109375" style="79" customWidth="1"/>
    <col min="11778" max="11778" width="24.42578125" style="79" customWidth="1"/>
    <col min="11779" max="11779" width="14.140625" style="79" customWidth="1"/>
    <col min="11780" max="11780" width="13.28515625" style="79" customWidth="1"/>
    <col min="11781" max="11781" width="21" style="79" customWidth="1"/>
    <col min="11782" max="11782" width="15.28515625" style="79" customWidth="1"/>
    <col min="11783" max="11783" width="21" style="79" customWidth="1"/>
    <col min="11784" max="11784" width="15.28515625" style="79" customWidth="1"/>
    <col min="11785" max="11786" width="16.28515625" style="79" customWidth="1"/>
    <col min="11787" max="11787" width="16.85546875" style="79" customWidth="1"/>
    <col min="11788" max="11788" width="23.42578125" style="79" customWidth="1"/>
    <col min="11789" max="12032" width="18.28515625" style="79"/>
    <col min="12033" max="12033" width="26.7109375" style="79" customWidth="1"/>
    <col min="12034" max="12034" width="24.42578125" style="79" customWidth="1"/>
    <col min="12035" max="12035" width="14.140625" style="79" customWidth="1"/>
    <col min="12036" max="12036" width="13.28515625" style="79" customWidth="1"/>
    <col min="12037" max="12037" width="21" style="79" customWidth="1"/>
    <col min="12038" max="12038" width="15.28515625" style="79" customWidth="1"/>
    <col min="12039" max="12039" width="21" style="79" customWidth="1"/>
    <col min="12040" max="12040" width="15.28515625" style="79" customWidth="1"/>
    <col min="12041" max="12042" width="16.28515625" style="79" customWidth="1"/>
    <col min="12043" max="12043" width="16.85546875" style="79" customWidth="1"/>
    <col min="12044" max="12044" width="23.42578125" style="79" customWidth="1"/>
    <col min="12045" max="12288" width="18.28515625" style="79"/>
    <col min="12289" max="12289" width="26.7109375" style="79" customWidth="1"/>
    <col min="12290" max="12290" width="24.42578125" style="79" customWidth="1"/>
    <col min="12291" max="12291" width="14.140625" style="79" customWidth="1"/>
    <col min="12292" max="12292" width="13.28515625" style="79" customWidth="1"/>
    <col min="12293" max="12293" width="21" style="79" customWidth="1"/>
    <col min="12294" max="12294" width="15.28515625" style="79" customWidth="1"/>
    <col min="12295" max="12295" width="21" style="79" customWidth="1"/>
    <col min="12296" max="12296" width="15.28515625" style="79" customWidth="1"/>
    <col min="12297" max="12298" width="16.28515625" style="79" customWidth="1"/>
    <col min="12299" max="12299" width="16.85546875" style="79" customWidth="1"/>
    <col min="12300" max="12300" width="23.42578125" style="79" customWidth="1"/>
    <col min="12301" max="12544" width="18.28515625" style="79"/>
    <col min="12545" max="12545" width="26.7109375" style="79" customWidth="1"/>
    <col min="12546" max="12546" width="24.42578125" style="79" customWidth="1"/>
    <col min="12547" max="12547" width="14.140625" style="79" customWidth="1"/>
    <col min="12548" max="12548" width="13.28515625" style="79" customWidth="1"/>
    <col min="12549" max="12549" width="21" style="79" customWidth="1"/>
    <col min="12550" max="12550" width="15.28515625" style="79" customWidth="1"/>
    <col min="12551" max="12551" width="21" style="79" customWidth="1"/>
    <col min="12552" max="12552" width="15.28515625" style="79" customWidth="1"/>
    <col min="12553" max="12554" width="16.28515625" style="79" customWidth="1"/>
    <col min="12555" max="12555" width="16.85546875" style="79" customWidth="1"/>
    <col min="12556" max="12556" width="23.42578125" style="79" customWidth="1"/>
    <col min="12557" max="12800" width="18.28515625" style="79"/>
    <col min="12801" max="12801" width="26.7109375" style="79" customWidth="1"/>
    <col min="12802" max="12802" width="24.42578125" style="79" customWidth="1"/>
    <col min="12803" max="12803" width="14.140625" style="79" customWidth="1"/>
    <col min="12804" max="12804" width="13.28515625" style="79" customWidth="1"/>
    <col min="12805" max="12805" width="21" style="79" customWidth="1"/>
    <col min="12806" max="12806" width="15.28515625" style="79" customWidth="1"/>
    <col min="12807" max="12807" width="21" style="79" customWidth="1"/>
    <col min="12808" max="12808" width="15.28515625" style="79" customWidth="1"/>
    <col min="12809" max="12810" width="16.28515625" style="79" customWidth="1"/>
    <col min="12811" max="12811" width="16.85546875" style="79" customWidth="1"/>
    <col min="12812" max="12812" width="23.42578125" style="79" customWidth="1"/>
    <col min="12813" max="13056" width="18.28515625" style="79"/>
    <col min="13057" max="13057" width="26.7109375" style="79" customWidth="1"/>
    <col min="13058" max="13058" width="24.42578125" style="79" customWidth="1"/>
    <col min="13059" max="13059" width="14.140625" style="79" customWidth="1"/>
    <col min="13060" max="13060" width="13.28515625" style="79" customWidth="1"/>
    <col min="13061" max="13061" width="21" style="79" customWidth="1"/>
    <col min="13062" max="13062" width="15.28515625" style="79" customWidth="1"/>
    <col min="13063" max="13063" width="21" style="79" customWidth="1"/>
    <col min="13064" max="13064" width="15.28515625" style="79" customWidth="1"/>
    <col min="13065" max="13066" width="16.28515625" style="79" customWidth="1"/>
    <col min="13067" max="13067" width="16.85546875" style="79" customWidth="1"/>
    <col min="13068" max="13068" width="23.42578125" style="79" customWidth="1"/>
    <col min="13069" max="13312" width="18.28515625" style="79"/>
    <col min="13313" max="13313" width="26.7109375" style="79" customWidth="1"/>
    <col min="13314" max="13314" width="24.42578125" style="79" customWidth="1"/>
    <col min="13315" max="13315" width="14.140625" style="79" customWidth="1"/>
    <col min="13316" max="13316" width="13.28515625" style="79" customWidth="1"/>
    <col min="13317" max="13317" width="21" style="79" customWidth="1"/>
    <col min="13318" max="13318" width="15.28515625" style="79" customWidth="1"/>
    <col min="13319" max="13319" width="21" style="79" customWidth="1"/>
    <col min="13320" max="13320" width="15.28515625" style="79" customWidth="1"/>
    <col min="13321" max="13322" width="16.28515625" style="79" customWidth="1"/>
    <col min="13323" max="13323" width="16.85546875" style="79" customWidth="1"/>
    <col min="13324" max="13324" width="23.42578125" style="79" customWidth="1"/>
    <col min="13325" max="13568" width="18.28515625" style="79"/>
    <col min="13569" max="13569" width="26.7109375" style="79" customWidth="1"/>
    <col min="13570" max="13570" width="24.42578125" style="79" customWidth="1"/>
    <col min="13571" max="13571" width="14.140625" style="79" customWidth="1"/>
    <col min="13572" max="13572" width="13.28515625" style="79" customWidth="1"/>
    <col min="13573" max="13573" width="21" style="79" customWidth="1"/>
    <col min="13574" max="13574" width="15.28515625" style="79" customWidth="1"/>
    <col min="13575" max="13575" width="21" style="79" customWidth="1"/>
    <col min="13576" max="13576" width="15.28515625" style="79" customWidth="1"/>
    <col min="13577" max="13578" width="16.28515625" style="79" customWidth="1"/>
    <col min="13579" max="13579" width="16.85546875" style="79" customWidth="1"/>
    <col min="13580" max="13580" width="23.42578125" style="79" customWidth="1"/>
    <col min="13581" max="13824" width="18.28515625" style="79"/>
    <col min="13825" max="13825" width="26.7109375" style="79" customWidth="1"/>
    <col min="13826" max="13826" width="24.42578125" style="79" customWidth="1"/>
    <col min="13827" max="13827" width="14.140625" style="79" customWidth="1"/>
    <col min="13828" max="13828" width="13.28515625" style="79" customWidth="1"/>
    <col min="13829" max="13829" width="21" style="79" customWidth="1"/>
    <col min="13830" max="13830" width="15.28515625" style="79" customWidth="1"/>
    <col min="13831" max="13831" width="21" style="79" customWidth="1"/>
    <col min="13832" max="13832" width="15.28515625" style="79" customWidth="1"/>
    <col min="13833" max="13834" width="16.28515625" style="79" customWidth="1"/>
    <col min="13835" max="13835" width="16.85546875" style="79" customWidth="1"/>
    <col min="13836" max="13836" width="23.42578125" style="79" customWidth="1"/>
    <col min="13837" max="14080" width="18.28515625" style="79"/>
    <col min="14081" max="14081" width="26.7109375" style="79" customWidth="1"/>
    <col min="14082" max="14082" width="24.42578125" style="79" customWidth="1"/>
    <col min="14083" max="14083" width="14.140625" style="79" customWidth="1"/>
    <col min="14084" max="14084" width="13.28515625" style="79" customWidth="1"/>
    <col min="14085" max="14085" width="21" style="79" customWidth="1"/>
    <col min="14086" max="14086" width="15.28515625" style="79" customWidth="1"/>
    <col min="14087" max="14087" width="21" style="79" customWidth="1"/>
    <col min="14088" max="14088" width="15.28515625" style="79" customWidth="1"/>
    <col min="14089" max="14090" width="16.28515625" style="79" customWidth="1"/>
    <col min="14091" max="14091" width="16.85546875" style="79" customWidth="1"/>
    <col min="14092" max="14092" width="23.42578125" style="79" customWidth="1"/>
    <col min="14093" max="14336" width="18.28515625" style="79"/>
    <col min="14337" max="14337" width="26.7109375" style="79" customWidth="1"/>
    <col min="14338" max="14338" width="24.42578125" style="79" customWidth="1"/>
    <col min="14339" max="14339" width="14.140625" style="79" customWidth="1"/>
    <col min="14340" max="14340" width="13.28515625" style="79" customWidth="1"/>
    <col min="14341" max="14341" width="21" style="79" customWidth="1"/>
    <col min="14342" max="14342" width="15.28515625" style="79" customWidth="1"/>
    <col min="14343" max="14343" width="21" style="79" customWidth="1"/>
    <col min="14344" max="14344" width="15.28515625" style="79" customWidth="1"/>
    <col min="14345" max="14346" width="16.28515625" style="79" customWidth="1"/>
    <col min="14347" max="14347" width="16.85546875" style="79" customWidth="1"/>
    <col min="14348" max="14348" width="23.42578125" style="79" customWidth="1"/>
    <col min="14349" max="14592" width="18.28515625" style="79"/>
    <col min="14593" max="14593" width="26.7109375" style="79" customWidth="1"/>
    <col min="14594" max="14594" width="24.42578125" style="79" customWidth="1"/>
    <col min="14595" max="14595" width="14.140625" style="79" customWidth="1"/>
    <col min="14596" max="14596" width="13.28515625" style="79" customWidth="1"/>
    <col min="14597" max="14597" width="21" style="79" customWidth="1"/>
    <col min="14598" max="14598" width="15.28515625" style="79" customWidth="1"/>
    <col min="14599" max="14599" width="21" style="79" customWidth="1"/>
    <col min="14600" max="14600" width="15.28515625" style="79" customWidth="1"/>
    <col min="14601" max="14602" width="16.28515625" style="79" customWidth="1"/>
    <col min="14603" max="14603" width="16.85546875" style="79" customWidth="1"/>
    <col min="14604" max="14604" width="23.42578125" style="79" customWidth="1"/>
    <col min="14605" max="14848" width="18.28515625" style="79"/>
    <col min="14849" max="14849" width="26.7109375" style="79" customWidth="1"/>
    <col min="14850" max="14850" width="24.42578125" style="79" customWidth="1"/>
    <col min="14851" max="14851" width="14.140625" style="79" customWidth="1"/>
    <col min="14852" max="14852" width="13.28515625" style="79" customWidth="1"/>
    <col min="14853" max="14853" width="21" style="79" customWidth="1"/>
    <col min="14854" max="14854" width="15.28515625" style="79" customWidth="1"/>
    <col min="14855" max="14855" width="21" style="79" customWidth="1"/>
    <col min="14856" max="14856" width="15.28515625" style="79" customWidth="1"/>
    <col min="14857" max="14858" width="16.28515625" style="79" customWidth="1"/>
    <col min="14859" max="14859" width="16.85546875" style="79" customWidth="1"/>
    <col min="14860" max="14860" width="23.42578125" style="79" customWidth="1"/>
    <col min="14861" max="15104" width="18.28515625" style="79"/>
    <col min="15105" max="15105" width="26.7109375" style="79" customWidth="1"/>
    <col min="15106" max="15106" width="24.42578125" style="79" customWidth="1"/>
    <col min="15107" max="15107" width="14.140625" style="79" customWidth="1"/>
    <col min="15108" max="15108" width="13.28515625" style="79" customWidth="1"/>
    <col min="15109" max="15109" width="21" style="79" customWidth="1"/>
    <col min="15110" max="15110" width="15.28515625" style="79" customWidth="1"/>
    <col min="15111" max="15111" width="21" style="79" customWidth="1"/>
    <col min="15112" max="15112" width="15.28515625" style="79" customWidth="1"/>
    <col min="15113" max="15114" width="16.28515625" style="79" customWidth="1"/>
    <col min="15115" max="15115" width="16.85546875" style="79" customWidth="1"/>
    <col min="15116" max="15116" width="23.42578125" style="79" customWidth="1"/>
    <col min="15117" max="15360" width="18.28515625" style="79"/>
    <col min="15361" max="15361" width="26.7109375" style="79" customWidth="1"/>
    <col min="15362" max="15362" width="24.42578125" style="79" customWidth="1"/>
    <col min="15363" max="15363" width="14.140625" style="79" customWidth="1"/>
    <col min="15364" max="15364" width="13.28515625" style="79" customWidth="1"/>
    <col min="15365" max="15365" width="21" style="79" customWidth="1"/>
    <col min="15366" max="15366" width="15.28515625" style="79" customWidth="1"/>
    <col min="15367" max="15367" width="21" style="79" customWidth="1"/>
    <col min="15368" max="15368" width="15.28515625" style="79" customWidth="1"/>
    <col min="15369" max="15370" width="16.28515625" style="79" customWidth="1"/>
    <col min="15371" max="15371" width="16.85546875" style="79" customWidth="1"/>
    <col min="15372" max="15372" width="23.42578125" style="79" customWidth="1"/>
    <col min="15373" max="15616" width="18.28515625" style="79"/>
    <col min="15617" max="15617" width="26.7109375" style="79" customWidth="1"/>
    <col min="15618" max="15618" width="24.42578125" style="79" customWidth="1"/>
    <col min="15619" max="15619" width="14.140625" style="79" customWidth="1"/>
    <col min="15620" max="15620" width="13.28515625" style="79" customWidth="1"/>
    <col min="15621" max="15621" width="21" style="79" customWidth="1"/>
    <col min="15622" max="15622" width="15.28515625" style="79" customWidth="1"/>
    <col min="15623" max="15623" width="21" style="79" customWidth="1"/>
    <col min="15624" max="15624" width="15.28515625" style="79" customWidth="1"/>
    <col min="15625" max="15626" width="16.28515625" style="79" customWidth="1"/>
    <col min="15627" max="15627" width="16.85546875" style="79" customWidth="1"/>
    <col min="15628" max="15628" width="23.42578125" style="79" customWidth="1"/>
    <col min="15629" max="15872" width="18.28515625" style="79"/>
    <col min="15873" max="15873" width="26.7109375" style="79" customWidth="1"/>
    <col min="15874" max="15874" width="24.42578125" style="79" customWidth="1"/>
    <col min="15875" max="15875" width="14.140625" style="79" customWidth="1"/>
    <col min="15876" max="15876" width="13.28515625" style="79" customWidth="1"/>
    <col min="15877" max="15877" width="21" style="79" customWidth="1"/>
    <col min="15878" max="15878" width="15.28515625" style="79" customWidth="1"/>
    <col min="15879" max="15879" width="21" style="79" customWidth="1"/>
    <col min="15880" max="15880" width="15.28515625" style="79" customWidth="1"/>
    <col min="15881" max="15882" width="16.28515625" style="79" customWidth="1"/>
    <col min="15883" max="15883" width="16.85546875" style="79" customWidth="1"/>
    <col min="15884" max="15884" width="23.42578125" style="79" customWidth="1"/>
    <col min="15885" max="16128" width="18.28515625" style="79"/>
    <col min="16129" max="16129" width="26.7109375" style="79" customWidth="1"/>
    <col min="16130" max="16130" width="24.42578125" style="79" customWidth="1"/>
    <col min="16131" max="16131" width="14.140625" style="79" customWidth="1"/>
    <col min="16132" max="16132" width="13.28515625" style="79" customWidth="1"/>
    <col min="16133" max="16133" width="21" style="79" customWidth="1"/>
    <col min="16134" max="16134" width="15.28515625" style="79" customWidth="1"/>
    <col min="16135" max="16135" width="21" style="79" customWidth="1"/>
    <col min="16136" max="16136" width="15.28515625" style="79" customWidth="1"/>
    <col min="16137" max="16138" width="16.28515625" style="79" customWidth="1"/>
    <col min="16139" max="16139" width="16.85546875" style="79" customWidth="1"/>
    <col min="16140" max="16140" width="23.42578125" style="79" customWidth="1"/>
    <col min="16141" max="16384" width="18.28515625" style="79"/>
  </cols>
  <sheetData>
    <row r="1" spans="1:12" s="70" customFormat="1" ht="12.75" customHeight="1" x14ac:dyDescent="0.2">
      <c r="A1" s="223" t="s">
        <v>23</v>
      </c>
      <c r="B1" s="225" t="s">
        <v>101</v>
      </c>
      <c r="C1" s="226"/>
      <c r="D1" s="226"/>
      <c r="E1" s="226"/>
      <c r="F1" s="226"/>
      <c r="G1" s="226"/>
      <c r="H1" s="226"/>
      <c r="I1" s="226"/>
      <c r="J1" s="226"/>
      <c r="K1" s="227"/>
      <c r="L1" s="69" t="s">
        <v>102</v>
      </c>
    </row>
    <row r="2" spans="1:12" s="70" customFormat="1" ht="29.25" customHeight="1" x14ac:dyDescent="0.2">
      <c r="A2" s="224"/>
      <c r="B2" s="228"/>
      <c r="C2" s="229"/>
      <c r="D2" s="229"/>
      <c r="E2" s="229"/>
      <c r="F2" s="229"/>
      <c r="G2" s="229"/>
      <c r="H2" s="229"/>
      <c r="I2" s="229"/>
      <c r="J2" s="229"/>
      <c r="K2" s="230"/>
      <c r="L2" s="69" t="s">
        <v>64</v>
      </c>
    </row>
    <row r="3" spans="1:12" s="70" customFormat="1" ht="25.5" customHeight="1" x14ac:dyDescent="0.2">
      <c r="A3" s="234" t="s">
        <v>24</v>
      </c>
      <c r="B3" s="228"/>
      <c r="C3" s="229"/>
      <c r="D3" s="229"/>
      <c r="E3" s="229"/>
      <c r="F3" s="229"/>
      <c r="G3" s="229"/>
      <c r="H3" s="229"/>
      <c r="I3" s="229"/>
      <c r="J3" s="229"/>
      <c r="K3" s="230"/>
      <c r="L3" s="69" t="s">
        <v>103</v>
      </c>
    </row>
    <row r="4" spans="1:12" s="70" customFormat="1" ht="14.25" customHeight="1" x14ac:dyDescent="0.2">
      <c r="A4" s="235"/>
      <c r="B4" s="231"/>
      <c r="C4" s="232"/>
      <c r="D4" s="232"/>
      <c r="E4" s="232"/>
      <c r="F4" s="232"/>
      <c r="G4" s="232"/>
      <c r="H4" s="232"/>
      <c r="I4" s="232"/>
      <c r="J4" s="232"/>
      <c r="K4" s="233"/>
      <c r="L4" s="82" t="s">
        <v>125</v>
      </c>
    </row>
    <row r="5" spans="1:12" s="70" customFormat="1" ht="78" customHeight="1" x14ac:dyDescent="0.2">
      <c r="A5" s="71" t="s">
        <v>104</v>
      </c>
      <c r="B5" s="71" t="s">
        <v>105</v>
      </c>
      <c r="C5" s="71" t="s">
        <v>106</v>
      </c>
      <c r="D5" s="72" t="s">
        <v>107</v>
      </c>
      <c r="E5" s="73" t="s">
        <v>108</v>
      </c>
      <c r="F5" s="73" t="s">
        <v>109</v>
      </c>
      <c r="G5" s="73" t="s">
        <v>110</v>
      </c>
      <c r="H5" s="73" t="s">
        <v>111</v>
      </c>
      <c r="I5" s="73" t="s">
        <v>112</v>
      </c>
      <c r="J5" s="73" t="s">
        <v>113</v>
      </c>
      <c r="K5" s="74" t="s">
        <v>114</v>
      </c>
      <c r="L5" s="71" t="s">
        <v>79</v>
      </c>
    </row>
    <row r="6" spans="1:12" ht="214.5" customHeight="1" x14ac:dyDescent="0.2">
      <c r="A6" s="69" t="str">
        <f>+'Mapa RIESG'!C8</f>
        <v>Tráfico de Influencias en movimientos financieros para apertura de cuentas y constitución de inversiones con el fin de favorecer intereses particulares</v>
      </c>
      <c r="B6" s="75" t="str">
        <f>+'Mapa RIESG'!M8</f>
        <v xml:space="preserve">
Diseñar herramientas para el seguimiento al cumplimiento del Decreto 0367 de 7 de mayo de 2014.</v>
      </c>
      <c r="C6" s="75" t="str">
        <f>+'Mapa RIESG'!O8</f>
        <v xml:space="preserve">
Una herramienta para el seguimiento al Decreto 0367 de 2014, debidamente diseñada y diligenciada.</v>
      </c>
      <c r="D6" s="99">
        <f>+'Mapa RIESG'!N8</f>
        <v>43830</v>
      </c>
      <c r="E6" s="76" t="s">
        <v>168</v>
      </c>
      <c r="F6" s="77">
        <v>1</v>
      </c>
      <c r="G6" s="76"/>
      <c r="H6" s="77">
        <v>0</v>
      </c>
      <c r="I6" s="76"/>
      <c r="J6" s="77">
        <v>0</v>
      </c>
      <c r="K6" s="78"/>
      <c r="L6" s="100" t="s">
        <v>127</v>
      </c>
    </row>
    <row r="7" spans="1:12" ht="285" customHeight="1" x14ac:dyDescent="0.2">
      <c r="A7" s="69" t="str">
        <f>+'Mapa RIESG'!C9</f>
        <v>Tráfico de influencias en pagos para beneficiar intereses propios o de terceros</v>
      </c>
      <c r="B7" s="95" t="str">
        <f>+'Mapa RIESG'!M9</f>
        <v>Controlar el número de días en trámite de pago</v>
      </c>
      <c r="C7" s="95" t="str">
        <f>+'Mapa RIESG'!O9</f>
        <v xml:space="preserve"> Un informe mensual de promedio de días de trámite de cuentas por pagar</v>
      </c>
      <c r="D7" s="99">
        <f>+'Mapa RIESG'!N9</f>
        <v>43830</v>
      </c>
      <c r="E7" s="76" t="s">
        <v>170</v>
      </c>
      <c r="F7" s="77">
        <v>0.9</v>
      </c>
      <c r="G7" s="76"/>
      <c r="H7" s="77"/>
      <c r="I7" s="76"/>
      <c r="J7" s="77"/>
      <c r="K7" s="78"/>
      <c r="L7" s="101"/>
    </row>
    <row r="8" spans="1:12" ht="214.5" customHeight="1" x14ac:dyDescent="0.2">
      <c r="A8" s="69" t="str">
        <f>+'Mapa RIESG'!C10</f>
        <v>Tráfico de influencias en el registro del recaudo para beneficiar intereses propios o de terceros</v>
      </c>
      <c r="B8" s="95" t="str">
        <f>+'Mapa RIESG'!M10</f>
        <v xml:space="preserve"> Diseñar herramientas para el seguimiento al cumplimiento del Decreto 0367 de 7 de mayo de 2014.</v>
      </c>
      <c r="C8" s="95" t="str">
        <f>+'Mapa RIESG'!O10</f>
        <v>Diseñar un formato como herramienta de seguimiento y autocontrol-chequeo diario</v>
      </c>
      <c r="D8" s="99">
        <f>+'Mapa RIESG'!N10</f>
        <v>43830</v>
      </c>
      <c r="E8" s="76" t="s">
        <v>169</v>
      </c>
      <c r="F8" s="77">
        <v>1</v>
      </c>
      <c r="G8" s="76"/>
      <c r="H8" s="77"/>
      <c r="I8" s="76"/>
      <c r="J8" s="77"/>
      <c r="K8" s="78"/>
      <c r="L8" s="100"/>
    </row>
    <row r="9" spans="1:12" ht="317.25" customHeight="1" x14ac:dyDescent="0.2">
      <c r="A9" s="69" t="str">
        <f>+'Mapa RIESG'!C11</f>
        <v>Tráfico de Influencias en la asignación de PAC para favorecer intereses particulares</v>
      </c>
      <c r="B9" s="95" t="str">
        <f>+'Mapa RIESG'!M11</f>
        <v xml:space="preserve">1. Informar a las dependencias  resultados generales del Comité de PAC
</v>
      </c>
      <c r="C9" s="95" t="str">
        <f>+'Mapa RIESG'!O11</f>
        <v xml:space="preserve">1. Un comunicado mensual o extraordinario de resultados del Comité de PAC
</v>
      </c>
      <c r="D9" s="99">
        <f>+'Mapa RIESG'!N11</f>
        <v>43830</v>
      </c>
      <c r="E9" s="76" t="s">
        <v>165</v>
      </c>
      <c r="F9" s="77">
        <v>1</v>
      </c>
      <c r="G9" s="76"/>
      <c r="H9" s="77">
        <v>0</v>
      </c>
      <c r="I9" s="76"/>
      <c r="J9" s="77">
        <v>0</v>
      </c>
      <c r="K9" s="80"/>
      <c r="L9" s="100" t="s">
        <v>127</v>
      </c>
    </row>
    <row r="11" spans="1:12" ht="26.45" customHeight="1" x14ac:dyDescent="0.2">
      <c r="A11" s="236" t="s">
        <v>122</v>
      </c>
      <c r="B11" s="236"/>
      <c r="C11" s="236"/>
      <c r="D11" s="236"/>
      <c r="E11" s="237" t="s">
        <v>129</v>
      </c>
      <c r="F11" s="236"/>
      <c r="G11" s="236"/>
      <c r="H11" s="236"/>
      <c r="I11" s="236"/>
      <c r="J11" s="81" t="s">
        <v>116</v>
      </c>
      <c r="K11" s="238" t="s">
        <v>117</v>
      </c>
      <c r="L11" s="238"/>
    </row>
    <row r="12" spans="1:12" ht="25.5" customHeight="1" x14ac:dyDescent="0.2">
      <c r="A12" s="236" t="s">
        <v>123</v>
      </c>
      <c r="B12" s="236"/>
      <c r="C12" s="236"/>
      <c r="D12" s="236"/>
      <c r="E12" s="241" t="s">
        <v>130</v>
      </c>
      <c r="F12" s="238"/>
      <c r="G12" s="238"/>
      <c r="H12" s="238"/>
      <c r="I12" s="238"/>
      <c r="J12" s="81" t="s">
        <v>118</v>
      </c>
      <c r="K12" s="238" t="s">
        <v>119</v>
      </c>
      <c r="L12" s="238"/>
    </row>
    <row r="13" spans="1:12" ht="39.75" customHeight="1" x14ac:dyDescent="0.2">
      <c r="A13" s="236" t="s">
        <v>2</v>
      </c>
      <c r="B13" s="236"/>
      <c r="C13" s="236"/>
      <c r="D13" s="236"/>
      <c r="E13" s="236" t="s">
        <v>2</v>
      </c>
      <c r="F13" s="236"/>
      <c r="G13" s="236"/>
      <c r="H13" s="236"/>
      <c r="I13" s="236"/>
      <c r="J13" s="81" t="s">
        <v>2</v>
      </c>
      <c r="K13" s="238"/>
      <c r="L13" s="238"/>
    </row>
    <row r="14" spans="1:12" x14ac:dyDescent="0.2">
      <c r="A14" s="237" t="s">
        <v>166</v>
      </c>
      <c r="B14" s="236"/>
      <c r="C14" s="236"/>
      <c r="D14" s="236"/>
      <c r="E14" s="237" t="s">
        <v>167</v>
      </c>
      <c r="F14" s="236"/>
      <c r="G14" s="236"/>
      <c r="H14" s="236"/>
      <c r="I14" s="236"/>
      <c r="J14" s="81" t="s">
        <v>120</v>
      </c>
      <c r="K14" s="239">
        <v>43580</v>
      </c>
      <c r="L14" s="240"/>
    </row>
  </sheetData>
  <mergeCells count="15">
    <mergeCell ref="A14:D14"/>
    <mergeCell ref="E14:I14"/>
    <mergeCell ref="K14:L14"/>
    <mergeCell ref="A12:D12"/>
    <mergeCell ref="E12:I12"/>
    <mergeCell ref="K12:L12"/>
    <mergeCell ref="A13:D13"/>
    <mergeCell ref="E13:I13"/>
    <mergeCell ref="K13:L13"/>
    <mergeCell ref="A1:A2"/>
    <mergeCell ref="B1:K4"/>
    <mergeCell ref="A3:A4"/>
    <mergeCell ref="A11:D11"/>
    <mergeCell ref="E11:I11"/>
    <mergeCell ref="K11:L11"/>
  </mergeCells>
  <conditionalFormatting sqref="F6:F9 H6:H9 J6:J9">
    <cfRule type="cellIs" dxfId="2" priority="1" stopIfTrue="1" operator="between">
      <formula>0</formula>
      <formula>0.45</formula>
    </cfRule>
    <cfRule type="cellIs" dxfId="1" priority="2" stopIfTrue="1" operator="between">
      <formula>0.4501</formula>
      <formula>0.65</formula>
    </cfRule>
    <cfRule type="cellIs" dxfId="0" priority="3" stopIfTrue="1" operator="between">
      <formula>0.6501</formula>
      <formula>1.8</formula>
    </cfRule>
  </conditionalFormatting>
  <printOptions horizontalCentered="1" verticalCentered="1"/>
  <pageMargins left="0.31496062992125984" right="0.19685039370078741" top="0.55118110236220474" bottom="0.43307086614173229" header="0.31496062992125984" footer="0.31496062992125984"/>
  <pageSetup scale="56" orientation="landscape" horizontalDpi="4294967295" verticalDpi="4294967295" r:id="rId1"/>
  <drawing r:id="rId2"/>
  <legacyDrawing r:id="rId3"/>
  <oleObjects>
    <mc:AlternateContent xmlns:mc="http://schemas.openxmlformats.org/markup-compatibility/2006">
      <mc:Choice Requires="x14">
        <oleObject progId="Word.Picture.8" shapeId="14337" r:id="rId4">
          <objectPr defaultSize="0" autoPict="0" r:id="rId5">
            <anchor moveWithCells="1" sizeWithCells="1">
              <from>
                <xdr:col>0</xdr:col>
                <xdr:colOff>0</xdr:colOff>
                <xdr:row>1</xdr:row>
                <xdr:rowOff>76200</xdr:rowOff>
              </from>
              <to>
                <xdr:col>0</xdr:col>
                <xdr:colOff>0</xdr:colOff>
                <xdr:row>3</xdr:row>
                <xdr:rowOff>133350</xdr:rowOff>
              </to>
            </anchor>
          </objectPr>
        </oleObject>
      </mc:Choice>
      <mc:Fallback>
        <oleObject progId="Word.Picture.8" shapeId="14337" r:id="rId4"/>
      </mc:Fallback>
    </mc:AlternateContent>
    <mc:AlternateContent xmlns:mc="http://schemas.openxmlformats.org/markup-compatibility/2006">
      <mc:Choice Requires="x14">
        <oleObject progId="Word.Picture.8" shapeId="14338" r:id="rId6">
          <objectPr defaultSize="0" autoPict="0" r:id="rId5">
            <anchor moveWithCells="1" sizeWithCells="1">
              <from>
                <xdr:col>0</xdr:col>
                <xdr:colOff>0</xdr:colOff>
                <xdr:row>1</xdr:row>
                <xdr:rowOff>76200</xdr:rowOff>
              </from>
              <to>
                <xdr:col>0</xdr:col>
                <xdr:colOff>0</xdr:colOff>
                <xdr:row>3</xdr:row>
                <xdr:rowOff>133350</xdr:rowOff>
              </to>
            </anchor>
          </objectPr>
        </oleObject>
      </mc:Choice>
      <mc:Fallback>
        <oleObject progId="Word.Picture.8" shapeId="14338" r:id="rId6"/>
      </mc:Fallback>
    </mc:AlternateContent>
    <mc:AlternateContent xmlns:mc="http://schemas.openxmlformats.org/markup-compatibility/2006">
      <mc:Choice Requires="x14">
        <oleObject progId="Word.Picture.8" shapeId="14339" r:id="rId7">
          <objectPr defaultSize="0" autoPict="0" r:id="rId5">
            <anchor moveWithCells="1" sizeWithCells="1">
              <from>
                <xdr:col>0</xdr:col>
                <xdr:colOff>0</xdr:colOff>
                <xdr:row>1</xdr:row>
                <xdr:rowOff>76200</xdr:rowOff>
              </from>
              <to>
                <xdr:col>0</xdr:col>
                <xdr:colOff>9525</xdr:colOff>
                <xdr:row>3</xdr:row>
                <xdr:rowOff>133350</xdr:rowOff>
              </to>
            </anchor>
          </objectPr>
        </oleObject>
      </mc:Choice>
      <mc:Fallback>
        <oleObject progId="Word.Picture.8" shapeId="14339" r:id="rId7"/>
      </mc:Fallback>
    </mc:AlternateContent>
    <mc:AlternateContent xmlns:mc="http://schemas.openxmlformats.org/markup-compatibility/2006">
      <mc:Choice Requires="x14">
        <oleObject progId="Word.Picture.8" shapeId="14340" r:id="rId8">
          <objectPr defaultSize="0" autoPict="0" r:id="rId5">
            <anchor moveWithCells="1" sizeWithCells="1">
              <from>
                <xdr:col>0</xdr:col>
                <xdr:colOff>0</xdr:colOff>
                <xdr:row>1</xdr:row>
                <xdr:rowOff>76200</xdr:rowOff>
              </from>
              <to>
                <xdr:col>0</xdr:col>
                <xdr:colOff>9525</xdr:colOff>
                <xdr:row>3</xdr:row>
                <xdr:rowOff>133350</xdr:rowOff>
              </to>
            </anchor>
          </objectPr>
        </oleObject>
      </mc:Choice>
      <mc:Fallback>
        <oleObject progId="Word.Picture.8" shapeId="14340" r:id="rId8"/>
      </mc:Fallback>
    </mc:AlternateContent>
    <mc:AlternateContent xmlns:mc="http://schemas.openxmlformats.org/markup-compatibility/2006">
      <mc:Choice Requires="x14">
        <oleObject progId="Word.Picture.8" shapeId="14341" r:id="rId9">
          <objectPr defaultSize="0" autoPict="0" r:id="rId5">
            <anchor moveWithCells="1" sizeWithCells="1">
              <from>
                <xdr:col>0</xdr:col>
                <xdr:colOff>733425</xdr:colOff>
                <xdr:row>1</xdr:row>
                <xdr:rowOff>209550</xdr:rowOff>
              </from>
              <to>
                <xdr:col>0</xdr:col>
                <xdr:colOff>1114425</xdr:colOff>
                <xdr:row>2</xdr:row>
                <xdr:rowOff>285750</xdr:rowOff>
              </to>
            </anchor>
          </objectPr>
        </oleObject>
      </mc:Choice>
      <mc:Fallback>
        <oleObject progId="Word.Picture.8" shapeId="14341" r:id="rId9"/>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E36"/>
  <sheetViews>
    <sheetView workbookViewId="0">
      <selection activeCell="B17" sqref="B17"/>
    </sheetView>
  </sheetViews>
  <sheetFormatPr baseColWidth="10" defaultRowHeight="12.75" x14ac:dyDescent="0.2"/>
  <cols>
    <col min="1" max="1" width="14.5703125" bestFit="1" customWidth="1"/>
  </cols>
  <sheetData>
    <row r="1" spans="1:5" x14ac:dyDescent="0.2">
      <c r="A1">
        <f>Análisis!F8</f>
        <v>20</v>
      </c>
    </row>
    <row r="2" spans="1:5" x14ac:dyDescent="0.2">
      <c r="A2" s="1" t="s">
        <v>32</v>
      </c>
      <c r="B2" s="1" t="s">
        <v>30</v>
      </c>
      <c r="D2" s="1" t="s">
        <v>31</v>
      </c>
      <c r="E2" s="1" t="s">
        <v>30</v>
      </c>
    </row>
    <row r="3" spans="1:5" x14ac:dyDescent="0.2">
      <c r="A3" s="2"/>
      <c r="B3" s="1"/>
      <c r="D3" s="1"/>
      <c r="E3" s="1"/>
    </row>
    <row r="4" spans="1:5" x14ac:dyDescent="0.2">
      <c r="A4" s="1">
        <v>1</v>
      </c>
      <c r="B4" s="1" t="s">
        <v>25</v>
      </c>
      <c r="D4" s="1">
        <v>1</v>
      </c>
      <c r="E4" s="1" t="s">
        <v>33</v>
      </c>
    </row>
    <row r="5" spans="1:5" x14ac:dyDescent="0.2">
      <c r="A5" s="1">
        <v>2</v>
      </c>
      <c r="B5" s="1" t="s">
        <v>26</v>
      </c>
      <c r="D5" s="1">
        <v>2</v>
      </c>
      <c r="E5" s="1" t="s">
        <v>34</v>
      </c>
    </row>
    <row r="6" spans="1:5" x14ac:dyDescent="0.2">
      <c r="A6" s="1">
        <v>3</v>
      </c>
      <c r="B6" s="1" t="s">
        <v>27</v>
      </c>
      <c r="D6" s="1">
        <v>3</v>
      </c>
      <c r="E6" s="1" t="s">
        <v>35</v>
      </c>
    </row>
    <row r="7" spans="1:5" x14ac:dyDescent="0.2">
      <c r="A7" s="1">
        <v>4</v>
      </c>
      <c r="B7" s="1" t="s">
        <v>28</v>
      </c>
      <c r="D7" s="1">
        <v>4</v>
      </c>
      <c r="E7" s="1" t="s">
        <v>36</v>
      </c>
    </row>
    <row r="8" spans="1:5" x14ac:dyDescent="0.2">
      <c r="A8" s="1">
        <v>5</v>
      </c>
      <c r="B8" s="1" t="s">
        <v>29</v>
      </c>
      <c r="D8" s="1">
        <v>5</v>
      </c>
      <c r="E8" s="1" t="s">
        <v>37</v>
      </c>
    </row>
    <row r="11" spans="1:5" x14ac:dyDescent="0.2">
      <c r="A11" s="2" t="s">
        <v>38</v>
      </c>
      <c r="B11" s="2" t="s">
        <v>39</v>
      </c>
      <c r="D11" s="1" t="s">
        <v>40</v>
      </c>
    </row>
    <row r="12" spans="1:5" x14ac:dyDescent="0.2">
      <c r="A12" s="1">
        <v>11</v>
      </c>
      <c r="B12" s="13" t="s">
        <v>47</v>
      </c>
      <c r="D12" s="1" t="s">
        <v>41</v>
      </c>
    </row>
    <row r="13" spans="1:5" x14ac:dyDescent="0.2">
      <c r="A13" s="1">
        <v>12</v>
      </c>
      <c r="B13" s="13" t="s">
        <v>47</v>
      </c>
      <c r="D13" s="1" t="s">
        <v>42</v>
      </c>
    </row>
    <row r="14" spans="1:5" x14ac:dyDescent="0.2">
      <c r="A14" s="1">
        <v>13</v>
      </c>
      <c r="B14" s="14" t="s">
        <v>48</v>
      </c>
      <c r="D14" s="1" t="s">
        <v>43</v>
      </c>
    </row>
    <row r="15" spans="1:5" x14ac:dyDescent="0.2">
      <c r="A15" s="1">
        <v>14</v>
      </c>
      <c r="B15" s="15" t="s">
        <v>49</v>
      </c>
      <c r="D15" s="1" t="s">
        <v>44</v>
      </c>
    </row>
    <row r="16" spans="1:5" x14ac:dyDescent="0.2">
      <c r="A16" s="1">
        <v>15</v>
      </c>
      <c r="B16" s="15" t="s">
        <v>49</v>
      </c>
      <c r="D16" s="1" t="s">
        <v>45</v>
      </c>
    </row>
    <row r="17" spans="1:4" x14ac:dyDescent="0.2">
      <c r="A17" s="1">
        <v>21</v>
      </c>
      <c r="B17" s="13" t="s">
        <v>47</v>
      </c>
      <c r="D17" s="1" t="s">
        <v>46</v>
      </c>
    </row>
    <row r="18" spans="1:4" x14ac:dyDescent="0.2">
      <c r="A18" s="1">
        <v>22</v>
      </c>
      <c r="B18" s="13" t="s">
        <v>47</v>
      </c>
    </row>
    <row r="19" spans="1:4" x14ac:dyDescent="0.2">
      <c r="A19" s="1">
        <v>23</v>
      </c>
      <c r="B19" s="14" t="s">
        <v>48</v>
      </c>
    </row>
    <row r="20" spans="1:4" x14ac:dyDescent="0.2">
      <c r="A20" s="1">
        <v>24</v>
      </c>
      <c r="B20" s="15" t="s">
        <v>49</v>
      </c>
    </row>
    <row r="21" spans="1:4" x14ac:dyDescent="0.2">
      <c r="A21" s="1">
        <v>25</v>
      </c>
      <c r="B21" s="16" t="s">
        <v>50</v>
      </c>
    </row>
    <row r="22" spans="1:4" x14ac:dyDescent="0.2">
      <c r="A22" s="1">
        <v>31</v>
      </c>
      <c r="B22" s="13" t="s">
        <v>47</v>
      </c>
    </row>
    <row r="23" spans="1:4" x14ac:dyDescent="0.2">
      <c r="A23" s="1">
        <v>32</v>
      </c>
      <c r="B23" s="14" t="s">
        <v>48</v>
      </c>
    </row>
    <row r="24" spans="1:4" x14ac:dyDescent="0.2">
      <c r="A24" s="1">
        <v>33</v>
      </c>
      <c r="B24" s="15" t="s">
        <v>49</v>
      </c>
    </row>
    <row r="25" spans="1:4" x14ac:dyDescent="0.2">
      <c r="A25" s="1">
        <v>34</v>
      </c>
      <c r="B25" s="16" t="s">
        <v>50</v>
      </c>
    </row>
    <row r="26" spans="1:4" x14ac:dyDescent="0.2">
      <c r="A26" s="1">
        <v>35</v>
      </c>
      <c r="B26" s="16" t="s">
        <v>50</v>
      </c>
    </row>
    <row r="27" spans="1:4" x14ac:dyDescent="0.2">
      <c r="A27" s="1">
        <v>41</v>
      </c>
      <c r="B27" s="14" t="s">
        <v>48</v>
      </c>
    </row>
    <row r="28" spans="1:4" x14ac:dyDescent="0.2">
      <c r="A28" s="1">
        <v>42</v>
      </c>
      <c r="B28" s="15" t="s">
        <v>49</v>
      </c>
    </row>
    <row r="29" spans="1:4" x14ac:dyDescent="0.2">
      <c r="A29" s="1">
        <v>43</v>
      </c>
      <c r="B29" s="15" t="s">
        <v>49</v>
      </c>
    </row>
    <row r="30" spans="1:4" x14ac:dyDescent="0.2">
      <c r="A30" s="1">
        <v>44</v>
      </c>
      <c r="B30" s="16" t="s">
        <v>50</v>
      </c>
    </row>
    <row r="31" spans="1:4" x14ac:dyDescent="0.2">
      <c r="A31" s="1">
        <v>45</v>
      </c>
      <c r="B31" s="16" t="s">
        <v>50</v>
      </c>
    </row>
    <row r="32" spans="1:4" x14ac:dyDescent="0.2">
      <c r="A32" s="1">
        <v>51</v>
      </c>
      <c r="B32" s="15" t="s">
        <v>49</v>
      </c>
    </row>
    <row r="33" spans="1:2" x14ac:dyDescent="0.2">
      <c r="A33" s="1">
        <v>52</v>
      </c>
      <c r="B33" s="15" t="s">
        <v>49</v>
      </c>
    </row>
    <row r="34" spans="1:2" x14ac:dyDescent="0.2">
      <c r="A34" s="1">
        <v>53</v>
      </c>
      <c r="B34" s="16" t="s">
        <v>50</v>
      </c>
    </row>
    <row r="35" spans="1:2" x14ac:dyDescent="0.2">
      <c r="A35" s="1">
        <v>54</v>
      </c>
      <c r="B35" s="16" t="s">
        <v>50</v>
      </c>
    </row>
    <row r="36" spans="1:2" x14ac:dyDescent="0.2">
      <c r="A36" s="1">
        <v>55</v>
      </c>
      <c r="B36" s="16" t="s">
        <v>50</v>
      </c>
    </row>
  </sheetData>
  <sheetProtection password="B0B9"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6</vt:i4>
      </vt:variant>
    </vt:vector>
  </HeadingPairs>
  <TitlesOfParts>
    <vt:vector size="12" baseType="lpstr">
      <vt:lpstr>Identificacion</vt:lpstr>
      <vt:lpstr>Análisis</vt:lpstr>
      <vt:lpstr>Valoración</vt:lpstr>
      <vt:lpstr>Mapa RIESG</vt:lpstr>
      <vt:lpstr>SGTO MAPA CORRUPC</vt:lpstr>
      <vt:lpstr>Parametros</vt:lpstr>
      <vt:lpstr>'Mapa RIESG'!Área_de_impresión</vt:lpstr>
      <vt:lpstr>'SGTO MAPA CORRUPC'!Área_de_impresión</vt:lpstr>
      <vt:lpstr>Valoración!Área_de_impresión</vt:lpstr>
      <vt:lpstr>CLASE</vt:lpstr>
      <vt:lpstr>Análisis!Títulos_a_imprimir</vt:lpstr>
      <vt:lpstr>'SGTO MAPA CORRUPC'!Títulos_a_imprimir</vt:lpstr>
    </vt:vector>
  </TitlesOfParts>
  <Company>Gobernacion del Atlantico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mmolina</dc:creator>
  <cp:lastModifiedBy>Nubia Angulo Riascos</cp:lastModifiedBy>
  <cp:lastPrinted>2018-05-02T20:48:43Z</cp:lastPrinted>
  <dcterms:created xsi:type="dcterms:W3CDTF">2006-10-18T22:25:09Z</dcterms:created>
  <dcterms:modified xsi:type="dcterms:W3CDTF">2019-07-11T15:53:40Z</dcterms:modified>
</cp:coreProperties>
</file>