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2.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drawings/drawing3.xml" ContentType="application/vnd.openxmlformats-officedocument.drawing+xml"/>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drawings/drawing4.xml" ContentType="application/vnd.openxmlformats-officedocument.drawing+xml"/>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
    </mc:Choice>
  </mc:AlternateContent>
  <bookViews>
    <workbookView xWindow="0" yWindow="0" windowWidth="20490" windowHeight="7650" tabRatio="598" activeTab="3"/>
  </bookViews>
  <sheets>
    <sheet name="Identificacion" sheetId="22" r:id="rId1"/>
    <sheet name="Análisis" sheetId="17" r:id="rId2"/>
    <sheet name="Valoración" sheetId="18" r:id="rId3"/>
    <sheet name="Mapa RIESG" sheetId="24" r:id="rId4"/>
    <sheet name="Parametros" sheetId="23" state="hidden" r:id="rId5"/>
  </sheets>
  <definedNames>
    <definedName name="_xlnm.Print_Area" localSheetId="3">'Mapa RIESG'!$A$1:$P$22</definedName>
    <definedName name="_xlnm.Print_Area" localSheetId="2">Valoración!$A$1:$O$18</definedName>
    <definedName name="CLASE">Parametros!$D$12:$D$17</definedName>
    <definedName name="_xlnm.Print_Titles" localSheetId="1">Análisis!$1:$7</definedName>
    <definedName name="_xlnm.Print_Titles" localSheetId="0">Identificacion!$1:$5</definedName>
    <definedName name="_xlnm.Print_Titles" localSheetId="3">'Mapa RIESG'!$1:$7</definedName>
    <definedName name="_xlnm.Print_Titles" localSheetId="2">Valoración!$1:$7</definedName>
  </definedNames>
  <calcPr calcId="162913"/>
</workbook>
</file>

<file path=xl/calcChain.xml><?xml version="1.0" encoding="utf-8"?>
<calcChain xmlns="http://schemas.openxmlformats.org/spreadsheetml/2006/main">
  <c r="D16" i="24" l="1"/>
  <c r="E16" i="24"/>
  <c r="D17" i="24"/>
  <c r="E17" i="24"/>
  <c r="D14" i="24"/>
  <c r="E14" i="24"/>
  <c r="D15" i="24"/>
  <c r="E15" i="24"/>
  <c r="L14" i="24"/>
  <c r="L15" i="24"/>
  <c r="L16" i="24"/>
  <c r="L17" i="24"/>
  <c r="H16" i="24"/>
  <c r="I16" i="24"/>
  <c r="H17" i="24"/>
  <c r="I17" i="24"/>
  <c r="H15" i="24"/>
  <c r="I15" i="24"/>
  <c r="H14" i="24"/>
  <c r="I14" i="24"/>
  <c r="L11" i="18"/>
  <c r="M11" i="18"/>
  <c r="N11" i="18" s="1"/>
  <c r="L12" i="18"/>
  <c r="M12" i="18"/>
  <c r="N12" i="18" s="1"/>
  <c r="L13" i="18"/>
  <c r="M13" i="18"/>
  <c r="N13" i="18" s="1"/>
  <c r="L14" i="18"/>
  <c r="M14" i="18"/>
  <c r="N14" i="18" s="1"/>
  <c r="J12" i="18"/>
  <c r="J13" i="18"/>
  <c r="J14" i="18"/>
  <c r="J11" i="18"/>
  <c r="G17" i="24" l="1"/>
  <c r="J8" i="18"/>
  <c r="L8" i="18"/>
  <c r="M8" i="18"/>
  <c r="N8" i="18" s="1"/>
  <c r="Y8" i="18"/>
  <c r="G14" i="24" l="1"/>
  <c r="G15" i="24"/>
  <c r="J15" i="24"/>
  <c r="J16" i="24"/>
  <c r="J17" i="24"/>
  <c r="J14" i="24"/>
  <c r="K15" i="24"/>
  <c r="K16" i="24"/>
  <c r="K17" i="24"/>
  <c r="K14" i="24"/>
  <c r="G13" i="24" l="1"/>
  <c r="G11" i="24" l="1"/>
  <c r="G8" i="24"/>
  <c r="L8" i="24"/>
  <c r="E8" i="17"/>
  <c r="E12" i="17"/>
  <c r="E11" i="17"/>
  <c r="E10" i="17"/>
  <c r="E9" i="17"/>
  <c r="G8" i="17"/>
  <c r="G9" i="17"/>
  <c r="G10" i="17"/>
  <c r="G11" i="17"/>
  <c r="G12" i="17"/>
  <c r="L10" i="18"/>
  <c r="L9" i="18"/>
  <c r="J10" i="18"/>
  <c r="J9" i="18"/>
  <c r="G19" i="17"/>
  <c r="G18" i="17"/>
  <c r="G17" i="17"/>
  <c r="G16" i="17"/>
  <c r="G15" i="17"/>
  <c r="G14" i="17"/>
  <c r="G13" i="17"/>
  <c r="E19" i="17"/>
  <c r="E18" i="17"/>
  <c r="E17" i="17"/>
  <c r="E16" i="17"/>
  <c r="E15" i="17"/>
  <c r="E14" i="17"/>
  <c r="E13" i="17"/>
  <c r="H11" i="24" l="1"/>
  <c r="I11" i="24"/>
  <c r="H13" i="24"/>
  <c r="I13" i="24"/>
  <c r="I8" i="24"/>
  <c r="H8" i="24"/>
  <c r="H10" i="17"/>
  <c r="I10" i="17" s="1"/>
  <c r="H9" i="17" l="1"/>
  <c r="I9" i="17" s="1"/>
  <c r="H8" i="17"/>
  <c r="I8" i="17" s="1"/>
  <c r="D8" i="18" s="1"/>
  <c r="A8" i="17"/>
  <c r="A8" i="18" s="1"/>
  <c r="A16" i="18"/>
  <c r="C8" i="17" l="1"/>
  <c r="C8" i="18" s="1"/>
  <c r="E13" i="24"/>
  <c r="D13" i="24"/>
  <c r="E11" i="24"/>
  <c r="D11" i="24"/>
  <c r="E8" i="24"/>
  <c r="D8" i="24"/>
  <c r="L13" i="24" l="1"/>
  <c r="L11" i="24"/>
  <c r="M10" i="18"/>
  <c r="N10" i="18" s="1"/>
  <c r="M9" i="18"/>
  <c r="N9" i="18" s="1"/>
  <c r="H19" i="17"/>
  <c r="I19" i="17" s="1"/>
  <c r="H18" i="17"/>
  <c r="I18" i="17" s="1"/>
  <c r="H17" i="17"/>
  <c r="I17" i="17" s="1"/>
  <c r="H16" i="17"/>
  <c r="I16" i="17" s="1"/>
  <c r="H15" i="17"/>
  <c r="I15" i="17" s="1"/>
  <c r="H14" i="17"/>
  <c r="I14" i="17" s="1"/>
  <c r="D14" i="18" s="1"/>
  <c r="F17" i="24" s="1"/>
  <c r="H13" i="17"/>
  <c r="I13" i="17" s="1"/>
  <c r="D13" i="18" s="1"/>
  <c r="F16" i="24" s="1"/>
  <c r="H12" i="17"/>
  <c r="I12" i="17" s="1"/>
  <c r="D12" i="18" s="1"/>
  <c r="F15" i="24" s="1"/>
  <c r="H11" i="17"/>
  <c r="I11" i="17" s="1"/>
  <c r="D11" i="18" s="1"/>
  <c r="F14" i="24" s="1"/>
  <c r="C19" i="17"/>
  <c r="C18" i="17"/>
  <c r="C17" i="17"/>
  <c r="C16" i="17"/>
  <c r="C15" i="17"/>
  <c r="C14" i="17"/>
  <c r="C14" i="18" s="1"/>
  <c r="C17" i="24" s="1"/>
  <c r="C13" i="17"/>
  <c r="C13" i="18" s="1"/>
  <c r="C16" i="24" s="1"/>
  <c r="C12" i="17"/>
  <c r="C12" i="18" s="1"/>
  <c r="C15" i="24" s="1"/>
  <c r="C11" i="17"/>
  <c r="C11" i="18" s="1"/>
  <c r="C14" i="24" s="1"/>
  <c r="C10" i="17"/>
  <c r="C10" i="18" s="1"/>
  <c r="C9" i="17"/>
  <c r="C9" i="18" s="1"/>
  <c r="C8" i="24"/>
  <c r="B19" i="17"/>
  <c r="B18" i="17"/>
  <c r="B17" i="17"/>
  <c r="B16" i="17"/>
  <c r="B15" i="17"/>
  <c r="B14" i="17"/>
  <c r="B13" i="17"/>
  <c r="B12" i="17"/>
  <c r="B11" i="17"/>
  <c r="B10" i="17"/>
  <c r="B10" i="18" s="1"/>
  <c r="B13" i="24" s="1"/>
  <c r="B9" i="17"/>
  <c r="B9" i="18" s="1"/>
  <c r="B11" i="24" s="1"/>
  <c r="B8" i="17"/>
  <c r="D9" i="18"/>
  <c r="F11" i="24" s="1"/>
  <c r="Y10" i="18"/>
  <c r="Y9" i="18"/>
  <c r="A1" i="23"/>
  <c r="F16" i="18"/>
  <c r="E22" i="17"/>
  <c r="A22" i="17"/>
  <c r="B8" i="18" l="1"/>
  <c r="B8" i="24" s="1"/>
  <c r="J13" i="24"/>
  <c r="K13" i="24"/>
  <c r="J11" i="24"/>
  <c r="K11" i="24"/>
  <c r="J8" i="24"/>
  <c r="K8" i="24"/>
  <c r="A8" i="24"/>
  <c r="C13" i="24"/>
  <c r="C11" i="24"/>
  <c r="D10" i="18"/>
  <c r="F13" i="24" l="1"/>
  <c r="F8" i="24"/>
</calcChain>
</file>

<file path=xl/sharedStrings.xml><?xml version="1.0" encoding="utf-8"?>
<sst xmlns="http://schemas.openxmlformats.org/spreadsheetml/2006/main" count="254" uniqueCount="161">
  <si>
    <t>Vr.</t>
  </si>
  <si>
    <t>Resultado</t>
  </si>
  <si>
    <t>Firma</t>
  </si>
  <si>
    <t>Firma:</t>
  </si>
  <si>
    <t>Página: 1 de 1</t>
  </si>
  <si>
    <t>1.CODIGO Y NOMBRE DEL PROCESO</t>
  </si>
  <si>
    <t>2.OBJETIVO DEL PROCESO</t>
  </si>
  <si>
    <t>6.EFECTOS (Consecuencias)</t>
  </si>
  <si>
    <t>Calif</t>
  </si>
  <si>
    <t>Zona de Ubicación</t>
  </si>
  <si>
    <t xml:space="preserve">1. PROCESO </t>
  </si>
  <si>
    <t>2. RIESGOS</t>
  </si>
  <si>
    <t>Tipo Control (Probabilidad ó Impacto)</t>
  </si>
  <si>
    <t>5. CAUSAS (Factores Internos y Externos. Incluye Agente Generador)</t>
  </si>
  <si>
    <t>PROB</t>
  </si>
  <si>
    <t>IMPACT</t>
  </si>
  <si>
    <t>5. CONTROLES EXISTENTES</t>
  </si>
  <si>
    <t>7.1 PROBABILIDAD</t>
  </si>
  <si>
    <t>7.2 IMPACTO</t>
  </si>
  <si>
    <t>8. EVALUACION</t>
  </si>
  <si>
    <t>8.1 EVALUACION DEL RIESGO</t>
  </si>
  <si>
    <t>2.RIESGOS</t>
  </si>
  <si>
    <t>4.DESCRIPCION DEL RIESGO</t>
  </si>
  <si>
    <t xml:space="preserve">Fecha de Aprobación: </t>
  </si>
  <si>
    <t>Departamento del Valle del  Cauca</t>
  </si>
  <si>
    <t xml:space="preserve">Gobernación </t>
  </si>
  <si>
    <t>Raro</t>
  </si>
  <si>
    <t>Improbable</t>
  </si>
  <si>
    <t>Posible</t>
  </si>
  <si>
    <t>Probable</t>
  </si>
  <si>
    <t>Casi Seguro</t>
  </si>
  <si>
    <t>Valor</t>
  </si>
  <si>
    <t>IMPACTO</t>
  </si>
  <si>
    <t>PROBABILIDAD</t>
  </si>
  <si>
    <t>Insignificante</t>
  </si>
  <si>
    <t>Menor</t>
  </si>
  <si>
    <t>Moderado</t>
  </si>
  <si>
    <t>Mayor</t>
  </si>
  <si>
    <t>Catastrofico</t>
  </si>
  <si>
    <t>CALIFICACION</t>
  </si>
  <si>
    <t>VALOR</t>
  </si>
  <si>
    <t>Clase</t>
  </si>
  <si>
    <t>Estrategico</t>
  </si>
  <si>
    <t>Imagen</t>
  </si>
  <si>
    <t>Operativos</t>
  </si>
  <si>
    <t>Financieros</t>
  </si>
  <si>
    <t>Cumplimiento</t>
  </si>
  <si>
    <t>Tecnologia</t>
  </si>
  <si>
    <t>Baja</t>
  </si>
  <si>
    <t>Moderada</t>
  </si>
  <si>
    <t>Alta</t>
  </si>
  <si>
    <t>Extrema</t>
  </si>
  <si>
    <t>MATRIZ N° 1 IDENTIFICACIÓN DE RIESGOS DE CORRUPCION POR PROCESO</t>
  </si>
  <si>
    <t>3.RIESGOS  DE CORRUPCION</t>
  </si>
  <si>
    <t>6. VALORACION DE CONTROLES -</t>
  </si>
  <si>
    <t>EVALUACION DEL CONTROL</t>
  </si>
  <si>
    <t>7. RIESGO RESIDUAL</t>
  </si>
  <si>
    <t>9. TRATAMIENTO</t>
  </si>
  <si>
    <t>MATRIZ N° 2 ANALISIS DE RIESGOS DE CORRUPCION</t>
  </si>
  <si>
    <t>MATRIZ No. 3 VALORACION DEL RIESGO DE CORRUPCION</t>
  </si>
  <si>
    <t>ELABORÓ</t>
  </si>
  <si>
    <t>REVISÓ</t>
  </si>
  <si>
    <t>APROBÓ</t>
  </si>
  <si>
    <t>Código:FO-M1-P3-31</t>
  </si>
  <si>
    <t>Versión: 01</t>
  </si>
  <si>
    <t>Código: FO-M1-P3-32</t>
  </si>
  <si>
    <t>Código:FO-M1-P3-33</t>
  </si>
  <si>
    <t>3.ANALISIS DEL RIESGO</t>
  </si>
  <si>
    <t>3.1 PROBABILIDAD</t>
  </si>
  <si>
    <t>3.2 IMPACTO</t>
  </si>
  <si>
    <t>4. RIESGO INHERENTE</t>
  </si>
  <si>
    <t>4.1 EVALUACION DEL RIESGO</t>
  </si>
  <si>
    <t>5. TRATAMIENTO</t>
  </si>
  <si>
    <t>3.  EVALUACION DEL RIESGO (Zona de Ubicación)</t>
  </si>
  <si>
    <t>4. CONTROLES EXISTENTES</t>
  </si>
  <si>
    <t>5. NATURALEZA DEL CONTROL     (P - D - C)</t>
  </si>
  <si>
    <t>3.CALIF</t>
  </si>
  <si>
    <t>6.NUEVA CALIF</t>
  </si>
  <si>
    <t>8. TRATAMIENTO</t>
  </si>
  <si>
    <t>9. ACCIONES</t>
  </si>
  <si>
    <t>11. INDICADOR DE LA ACCION</t>
  </si>
  <si>
    <t>12. RESPONSABLES DE ADELANTAR LA ACCION</t>
  </si>
  <si>
    <t>Probabilidad</t>
  </si>
  <si>
    <t>10.CRONOGRAMA (Fecha acciones  dd-mm-aaaa)</t>
  </si>
  <si>
    <t>M7P3 Administrar la Información  de los Hechos Económicos</t>
  </si>
  <si>
    <t>Garantizar que la información de los hechos económicos sea verídica, real y oportuna para la generación de Estados Financieros y otros  reportes contables.</t>
  </si>
  <si>
    <t>Reducir</t>
  </si>
  <si>
    <t>Preventivo</t>
  </si>
  <si>
    <t xml:space="preserve">Manipular, modificar, sustraer o eliminar datos o información crítica a beneficio propio o de terceros, en las plataformas tecnológicas del SGFT-SAP. </t>
  </si>
  <si>
    <t>Prelación por intereses particulares o de terceros en la revisiòn  de  cuentas por pagar   violando la politica de operación señalada en el proceso M7P3,  bajo influencias y comisiones para beneficio propio o  de terceros. 
Reducción en los tiempos de espera  a ciertas personas irrespetando el orden establecido para revisión de las cuentas por pagar en las instalaciones de la Gobernación.</t>
  </si>
  <si>
    <t>REVISIÓ Y APROBO</t>
  </si>
  <si>
    <t xml:space="preserve">    </t>
  </si>
  <si>
    <t>Uso ilegal  del recurso tecnologico (usuarios y roles para el sistema de gestion financiera-SAP), para el favorecimiento particular y/o de terceros.</t>
  </si>
  <si>
    <t xml:space="preserve">Favorecimiento particular y/o de terceros  en la revision de Cuentas por Pagar de acuerdo al orden de llegada a la Subdirecciòn de Contadurìa. </t>
  </si>
  <si>
    <t>Favorecimiento particular y/o a terceros en la aplicaciòn de las tarifas de  tabla de retenciòn en la fuente  expedida por la DIAN,  Planilla Pila aportes seguridad social y parafiscales y demas requisitos legales exigidos en la revisiòn de las cuentas por pagar</t>
  </si>
  <si>
    <t>Aplicar  en las cuentas por pagar  tarifas de  retenciòn en la fuente  que no corresponden al servicio o producto prestado o suministrado; las tarifas correspondientes aportes de salud y parafiscales de la planilla Pila e incumplimiento en  demas requistos legales exigidos en la revisiòn de cuentas por pagar  con el objeto de favorecimiento particular o de terceros.</t>
  </si>
  <si>
    <t>1.- Falta de principios y valores eticos en los servidores publicos
2.- Influencias  de particulares a travès de dadivas a los servidores publicos.
3.- Omisiòn en el cumplimiento de los requisitos legales señalados en el Procedimiento PR-M7P3-06 e instructivo para la revisiòn de documentos  soportes de causaciòn contable de cuentas por pagar IN-M7P3-03</t>
  </si>
  <si>
    <t>1.Origina  Investigaciones disciplinarias, penales y fiscales
2.- Genera una percepción negativa y de desconfianza por parte de la ciudadanía hacia la Gobernaciòn.</t>
  </si>
  <si>
    <t>Codigo de Integridad</t>
  </si>
  <si>
    <t>Código: FO-MI-P3-04</t>
  </si>
  <si>
    <t>Fecha de Aprobación: 15/082/2018</t>
  </si>
  <si>
    <t>ELABORACIÓN</t>
  </si>
  <si>
    <t>REVISIÓN</t>
  </si>
  <si>
    <t>Fecha de Actualización:</t>
  </si>
  <si>
    <t>Cargo:
Directora Dpto. Adtivo. Hacienda y Finanzas Publicas
Subdirectora de Contaduria</t>
  </si>
  <si>
    <t xml:space="preserve">
Fecha Entrega Coordinacion de MIPG:</t>
  </si>
  <si>
    <t>Uso indebido de la información contable y financiera  para obtener un beneficio particular o de terceros</t>
  </si>
  <si>
    <t xml:space="preserve">Se presenta cuando el servidor publico para su favorecimiento o de un tercero manipula la información contable y financiera. </t>
  </si>
  <si>
    <t>Tráfico de influencias en la expedición de certificaciones en beneficio de terceros</t>
  </si>
  <si>
    <t>Se presenta cuando el servidor publico para favorecer a  un tercero manipula la información necesaria para certificar ingresos que no son reales.</t>
  </si>
  <si>
    <t>Trafico de influencias
Falta de aplicación de las politicas de operación
Falta de aplicación codigo de integridad</t>
  </si>
  <si>
    <t xml:space="preserve">Falta de control efectivo en la asignacion de los roles
Desconocimiento de el Codigo Disciplinario Unico
Trafico de Influencias
</t>
  </si>
  <si>
    <t>1.Origina  Investigaciones disciplinarias, penales y fiscales
2.- Genera una percepción negativa y de desconfianza por parte de la ciudadanía hacia la Gobernaciòn.
3.- Obstaculiza el desarrollo normal del proceso</t>
  </si>
  <si>
    <t>Utilización  indebida  de los bienes muebles y equipos electronicos  durante su uso para bien propio o de terceros.</t>
  </si>
  <si>
    <t>Desconocimiento de el Codigo Disciplinario Unico
Falta de aplicabilidad codigo de integridad</t>
  </si>
  <si>
    <t>Manejo inadecuado de la Caja menor</t>
  </si>
  <si>
    <t>Gastos no autorizados en el Decreto No. 0149 de 16 de Febero de 2018 Por medio del cual se reglamenta y constituye el manejo de las cajas menores de las dependencias de la Administración Central del Departamento del Valle del Cauca.</t>
  </si>
  <si>
    <t>Nombre: 
Maria Victoria Machado Anaya
Yamile Hernandez Cortes</t>
  </si>
  <si>
    <t>Cargos:Profesionales Universitarios
           Tecnicos Operativos</t>
  </si>
  <si>
    <t>Cargo: Directora Dpto. Adtivo. De Hacienda y Finanzas Publicas
           Subdirectora de Contadurìa</t>
  </si>
  <si>
    <t>Comité Institucional de Gestión y Desempeño</t>
  </si>
  <si>
    <t>Se presenta cuando el servidor publicos utiliza los bienes muebles y equipos electronicos para uso personal o en beneficio de terceros.</t>
  </si>
  <si>
    <t>Se preseenta cuando el servidor publico responsable de su manejo incurre en gastos no autorizados en el Decreto No. . 0149 de 16 de Febero de 2018 Por medio del cual se reglamenta y constituye el manejo de las cajas menores de las dependencias de la Administración Central del Departamento del Valle del Cauca.</t>
  </si>
  <si>
    <t xml:space="preserve">Cargo: Profesionales Universitarios
                   Tecnico Operativo
                   </t>
  </si>
  <si>
    <t>Cargos: Directora Dpto. Adtivo de hacienda y Finanzas Públicas
             Subdirectora de Contaduría</t>
  </si>
  <si>
    <t>Formatos FO-M11-P2-05, Creación y Movimiento de usuarios SAP Y FO-M11-P2-13 modificacion  de roles a usuarios en SAP Y otros sistemas de informacion. diligenciados y  autorizados por el Subdirector (a)  de Contadurìa  a los usuarios  activos y  retiro de los usuarios inactivos.</t>
  </si>
  <si>
    <t xml:space="preserve">1.Falta de socializar el codigo de integridad de los servidores  públicos involucrados en el proceso contable.
</t>
  </si>
  <si>
    <t xml:space="preserve">1.Origina  Investigaciones disciplinarias, penales y fiscales
2.- Genera una percepción negativa y de desconfianza por parte de la ciudadanía hacia la Gobernaciòn.
3.- Obstaculiza el desarrollo normal del proceso
4.-.Quejas de las usuarios.
</t>
  </si>
  <si>
    <t>Decreto No. . 0149 de 16 de Febero de 2018 Por medio del cual se reglamenta y constituye el manejo de las cajas menores de las dependencias de la Administración Central del Departamento del Valle del Cauca.</t>
  </si>
  <si>
    <t xml:space="preserve">1. Falta de socializar el codigo de integridad de los servidores  públicos que administran y usan el sistema SGFT-SAP.
2. El sistema SGFT-SAP no tiene los controles suficientes.
3, Formatos FO-M11-P2-05, Creación y Movimiento de usuarios SAP Y FO-M11-P2-13 modificacion  de roles a usuarios en SAP Y otros sistemas de informacion. diligenciados y  autorizados por el Subdirector (a)  de Contadurìa  a los usuarios  activos y  retiro de los usuarios inactivos.
</t>
  </si>
  <si>
    <t>01-01-2019 al 31-12-2019</t>
  </si>
  <si>
    <t xml:space="preserve"> 1-Verificar las fechas de ingreso y  salida  del   print de prerelación de entrega de documentos de factura que genera el Z-DOCUM,   con el fin de cotejar  que la  fecha  de elaboración del documento de causación de cuentas por pagar en su relación secuencial corresponda con la fecha de registro de recibido de la Subdireccón de Tesorería.</t>
  </si>
  <si>
    <t xml:space="preserve">
Socialización los valores eticos para sensibilizar los servidores publicos
</t>
  </si>
  <si>
    <t>No. mesas de trabajo con Secretaria de las TICS</t>
  </si>
  <si>
    <t xml:space="preserve">
 No. de socializaciones realizadas/ No. de socializaciones programadas x 100.
</t>
  </si>
  <si>
    <t xml:space="preserve">.No.  de print de prerelación de entrega de documentos de factura cotejados mensualmente  ordenados por fecha de elaboraciòn  recibidos en la subdirecciòn de Tesorerìa / Total de documentos de causacion de cuentas por paga ingresados a la Subdirección de Contaduría mensualmente </t>
  </si>
  <si>
    <t xml:space="preserve">No. mesas de trabajo con Secretaria de las TICS
</t>
  </si>
  <si>
    <t>Politicas para el manejo de los bienes</t>
  </si>
  <si>
    <t>Socialización de los valores del Codigo de Integridad</t>
  </si>
  <si>
    <t>No. reuniones de socializacion valores</t>
  </si>
  <si>
    <t>No. reuniones de socializacion  de prohibiciones -Codigo Disciplinario Unico.</t>
  </si>
  <si>
    <t xml:space="preserve">
Realizar  Arqueos de Caja Menor </t>
  </si>
  <si>
    <t>No. de Arqueos de Caja menor realizados</t>
  </si>
  <si>
    <t>Subdirección de Contaduria</t>
  </si>
  <si>
    <t>MATRIZ No. 4 MAPA DE RIESGOS DE CORRUPCION 2019</t>
  </si>
  <si>
    <t>Codigo de integridad</t>
  </si>
  <si>
    <t>Mesa de trabajo  con la Secretaria de las TICS para confrontar información de los formatos  de creación y movimiento de usuarios  SAP</t>
  </si>
  <si>
    <t>Mesa de trabajo  con la Secretaria de las TICS para confrontar información de formatos  de creación y movimiento de usuarios  SAP</t>
  </si>
  <si>
    <t>Seguimiento al formato Reporte de novedades elementos devolutivos FO-M9-P1-01</t>
  </si>
  <si>
    <t>Nombres:
 Willian G. Achicanoy Largacha , 
Nicanor Vasquez Alban
Constanza Jimenez Trujillo
Biviana Martinez Uscategui
Rodrigo Gomez Duque
Janeth Cardona Marin</t>
  </si>
  <si>
    <t>Nombre: 
Maria Victoria Machado Anaya
Yamile Hernandez Cortes</t>
  </si>
  <si>
    <t xml:space="preserve">Nombre: 
Rodrigo Gomez Duque
William G. Achicanoy L.
Constanza Jimenez Trujillo
Biviama Martinez Uscategui
Nicanor Vasquez Alban
Janeth Cardona Marin
</t>
  </si>
  <si>
    <t>Cargo: Profesionales Universitarios
          Tecnico Operativo</t>
  </si>
  <si>
    <t xml:space="preserve">Fecha de Actualización:
Acta No.045  de  15/11/2018  </t>
  </si>
  <si>
    <t>Fecha: 15/11/2018</t>
  </si>
  <si>
    <t>Fecha: 16/11/2018</t>
  </si>
  <si>
    <t xml:space="preserve">Fecha de actualizacion
Acta No. 045 de 15/11/2018   </t>
  </si>
  <si>
    <t>Fecha:: 16/11/2018</t>
  </si>
  <si>
    <t xml:space="preserve">Fecha:  15/11/2018
</t>
  </si>
  <si>
    <t>Fecha de Socialización:
Acta No.045 de 15/11/2018</t>
  </si>
  <si>
    <t>Fecha de Aprobación: 15/08/2018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</si>
</sst>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General_)"/>
  </numFmts>
  <fonts count="12" x14ac:knownFonts="1">
    <font>
      <sz val="10"/>
      <name val="Arial"/>
    </font>
    <font>
      <sz val="8"/>
      <name val="Arial"/>
      <family val="2"/>
    </font>
    <font>
      <sz val="10"/>
      <name val="Arial"/>
      <family val="2"/>
    </font>
    <font>
      <sz val="11"/>
      <name val="Arial"/>
      <family val="2"/>
    </font>
    <font>
      <sz val="10"/>
      <name val="Arial"/>
      <family val="2"/>
    </font>
    <font>
      <b/>
      <sz val="14"/>
      <name val="Arial"/>
      <family val="2"/>
    </font>
    <font>
      <b/>
      <sz val="10"/>
      <name val="Arial"/>
      <family val="2"/>
    </font>
    <font>
      <b/>
      <sz val="18"/>
      <name val="Arial"/>
      <family val="2"/>
    </font>
    <font>
      <b/>
      <sz val="20"/>
      <name val="Arial"/>
      <family val="2"/>
    </font>
    <font>
      <sz val="10"/>
      <color theme="1"/>
      <name val="Arial"/>
      <family val="2"/>
    </font>
    <font>
      <sz val="9"/>
      <name val="Arial"/>
      <family val="2"/>
    </font>
    <font>
      <sz val="12"/>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rgb="FFFF0000"/>
        <bgColor indexed="64"/>
      </patternFill>
    </fill>
    <fill>
      <patternFill patternType="solid">
        <fgColor theme="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s>
  <cellStyleXfs count="1">
    <xf numFmtId="0" fontId="0" fillId="0" borderId="0"/>
  </cellStyleXfs>
  <cellXfs count="278">
    <xf numFmtId="0" fontId="0" fillId="0" borderId="0" xfId="0"/>
    <xf numFmtId="0" fontId="0" fillId="0" borderId="1" xfId="0" applyBorder="1"/>
    <xf numFmtId="0" fontId="2" fillId="0" borderId="1" xfId="0" applyFont="1" applyBorder="1"/>
    <xf numFmtId="164" fontId="3" fillId="2" borderId="0" xfId="0" applyNumberFormat="1" applyFont="1" applyFill="1" applyAlignment="1" applyProtection="1">
      <alignment vertical="center"/>
      <protection locked="0"/>
    </xf>
    <xf numFmtId="0" fontId="2" fillId="0" borderId="0" xfId="0" applyFont="1" applyProtection="1">
      <protection locked="0"/>
    </xf>
    <xf numFmtId="0" fontId="3" fillId="3" borderId="0" xfId="0" applyFont="1" applyFill="1" applyProtection="1">
      <protection locked="0"/>
    </xf>
    <xf numFmtId="0" fontId="2" fillId="0" borderId="0" xfId="0" applyFont="1" applyFill="1" applyBorder="1" applyAlignment="1" applyProtection="1">
      <alignment horizontal="center" vertical="center" wrapText="1"/>
      <protection locked="0"/>
    </xf>
    <xf numFmtId="0" fontId="3" fillId="0" borderId="0" xfId="0" applyFont="1" applyProtection="1">
      <protection locked="0"/>
    </xf>
    <xf numFmtId="0" fontId="0" fillId="0" borderId="0" xfId="0" applyProtection="1">
      <protection locked="0"/>
    </xf>
    <xf numFmtId="0" fontId="2" fillId="0" borderId="1" xfId="0" applyFont="1" applyBorder="1" applyAlignment="1" applyProtection="1">
      <alignment vertical="top"/>
      <protection locked="0"/>
    </xf>
    <xf numFmtId="0" fontId="6" fillId="4" borderId="1" xfId="0" applyFont="1" applyFill="1" applyBorder="1"/>
    <xf numFmtId="0" fontId="6" fillId="5" borderId="1" xfId="0" applyFont="1" applyFill="1" applyBorder="1"/>
    <xf numFmtId="0" fontId="6" fillId="7" borderId="1" xfId="0" applyFont="1" applyFill="1" applyBorder="1"/>
    <xf numFmtId="0" fontId="6" fillId="6" borderId="1" xfId="0" applyFont="1" applyFill="1" applyBorder="1"/>
    <xf numFmtId="164" fontId="2" fillId="0" borderId="0" xfId="0" applyNumberFormat="1" applyFont="1" applyFill="1" applyAlignment="1" applyProtection="1">
      <alignment vertical="center"/>
      <protection locked="0"/>
    </xf>
    <xf numFmtId="0" fontId="2" fillId="0" borderId="0" xfId="0" applyFont="1" applyFill="1" applyProtection="1">
      <protection locked="0"/>
    </xf>
    <xf numFmtId="0" fontId="3" fillId="0" borderId="0" xfId="0" applyFont="1" applyFill="1" applyProtection="1">
      <protection locked="0"/>
    </xf>
    <xf numFmtId="0" fontId="3" fillId="0" borderId="0" xfId="0" applyFont="1" applyProtection="1"/>
    <xf numFmtId="0" fontId="1" fillId="0" borderId="0" xfId="0" applyFont="1" applyProtection="1"/>
    <xf numFmtId="0" fontId="2" fillId="0" borderId="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top" wrapText="1"/>
      <protection locked="0"/>
    </xf>
    <xf numFmtId="0" fontId="0" fillId="0" borderId="0" xfId="0" applyProtection="1">
      <protection locked="0"/>
    </xf>
    <xf numFmtId="0" fontId="2" fillId="0" borderId="1" xfId="0" applyFont="1" applyFill="1" applyBorder="1" applyAlignment="1" applyProtection="1">
      <alignment horizontal="justify" vertical="top" wrapText="1"/>
      <protection locked="0"/>
    </xf>
    <xf numFmtId="0" fontId="2" fillId="0" borderId="1" xfId="0" quotePrefix="1" applyFont="1" applyFill="1" applyBorder="1" applyAlignment="1" applyProtection="1">
      <alignment vertical="center" wrapText="1"/>
      <protection locked="0"/>
    </xf>
    <xf numFmtId="0" fontId="2" fillId="0" borderId="1" xfId="0" applyFont="1" applyFill="1" applyBorder="1" applyAlignment="1" applyProtection="1">
      <alignment horizontal="justify" vertical="center" wrapText="1"/>
      <protection locked="0"/>
    </xf>
    <xf numFmtId="0" fontId="2" fillId="3" borderId="1" xfId="0" applyFont="1" applyFill="1" applyBorder="1" applyAlignment="1" applyProtection="1">
      <alignment horizontal="left" vertical="top" wrapText="1"/>
      <protection locked="0"/>
    </xf>
    <xf numFmtId="0" fontId="0" fillId="0" borderId="0" xfId="0" applyProtection="1">
      <protection locked="0"/>
    </xf>
    <xf numFmtId="0" fontId="2" fillId="0" borderId="1" xfId="0" applyFont="1" applyFill="1" applyBorder="1" applyAlignment="1" applyProtection="1">
      <alignment horizontal="left" vertical="center" wrapText="1"/>
      <protection locked="0"/>
    </xf>
    <xf numFmtId="0" fontId="3" fillId="3" borderId="0" xfId="0" applyFont="1" applyFill="1" applyAlignment="1" applyProtection="1">
      <alignment vertical="center"/>
      <protection locked="0"/>
    </xf>
    <xf numFmtId="0" fontId="2" fillId="0" borderId="1" xfId="0" applyFont="1" applyBorder="1" applyAlignment="1" applyProtection="1">
      <alignment horizontal="left" vertical="center" wrapText="1"/>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textRotation="90" wrapText="1"/>
      <protection locked="0"/>
    </xf>
    <xf numFmtId="0" fontId="2" fillId="3" borderId="1" xfId="0" applyFont="1" applyFill="1" applyBorder="1" applyAlignment="1" applyProtection="1">
      <alignment vertical="center"/>
      <protection locked="0"/>
    </xf>
    <xf numFmtId="0" fontId="2"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2" fillId="3" borderId="0" xfId="0" applyFont="1" applyFill="1" applyProtection="1">
      <protection locked="0"/>
    </xf>
    <xf numFmtId="0" fontId="10" fillId="0" borderId="0" xfId="0" applyFont="1" applyProtection="1">
      <protection locked="0"/>
    </xf>
    <xf numFmtId="0" fontId="10" fillId="0" borderId="1" xfId="0" applyFont="1" applyFill="1" applyBorder="1" applyAlignment="1" applyProtection="1">
      <alignment horizontal="center" vertical="center"/>
      <protection locked="0"/>
    </xf>
    <xf numFmtId="0" fontId="10" fillId="0" borderId="1" xfId="0" applyFont="1" applyFill="1" applyBorder="1" applyAlignment="1" applyProtection="1">
      <alignment horizontal="left" vertical="center"/>
      <protection locked="0"/>
    </xf>
    <xf numFmtId="0" fontId="10" fillId="0" borderId="1" xfId="0" applyFont="1" applyFill="1" applyBorder="1" applyAlignment="1" applyProtection="1">
      <alignment horizontal="center" vertical="center" textRotation="90"/>
      <protection locked="0"/>
    </xf>
    <xf numFmtId="0" fontId="10" fillId="0" borderId="1" xfId="0" applyFont="1" applyFill="1" applyBorder="1" applyAlignment="1" applyProtection="1">
      <alignment horizontal="center" vertical="center" wrapText="1"/>
      <protection locked="0"/>
    </xf>
    <xf numFmtId="164" fontId="10" fillId="0" borderId="0" xfId="0" applyNumberFormat="1" applyFont="1" applyFill="1" applyAlignment="1" applyProtection="1">
      <alignment vertical="center"/>
      <protection locked="0"/>
    </xf>
    <xf numFmtId="0" fontId="10" fillId="0" borderId="1" xfId="0" applyFont="1" applyFill="1" applyBorder="1" applyAlignment="1" applyProtection="1">
      <alignment horizontal="center" vertical="center" textRotation="90" wrapText="1"/>
      <protection locked="0"/>
    </xf>
    <xf numFmtId="0" fontId="10" fillId="0" borderId="0" xfId="0" applyFont="1" applyFill="1" applyProtection="1">
      <protection locked="0"/>
    </xf>
    <xf numFmtId="0" fontId="2" fillId="0" borderId="1" xfId="0" applyFont="1" applyBorder="1" applyAlignment="1" applyProtection="1">
      <alignment horizontal="left" vertical="center"/>
    </xf>
    <xf numFmtId="0" fontId="2" fillId="0" borderId="5"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horizontal="center" vertical="center"/>
      <protection locked="0"/>
    </xf>
    <xf numFmtId="0" fontId="3" fillId="0" borderId="1" xfId="0" applyFont="1" applyFill="1" applyBorder="1" applyAlignment="1" applyProtection="1">
      <alignment horizontal="justify" vertical="center" wrapText="1"/>
      <protection locked="0"/>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0" fontId="2" fillId="0" borderId="1" xfId="0" applyFont="1" applyBorder="1" applyAlignment="1" applyProtection="1">
      <alignment horizontal="center" vertical="center"/>
    </xf>
    <xf numFmtId="0" fontId="2" fillId="0" borderId="1" xfId="0" applyFont="1" applyFill="1" applyBorder="1" applyAlignment="1" applyProtection="1">
      <alignment horizontal="center" vertical="center" wrapText="1"/>
      <protection locked="0"/>
    </xf>
    <xf numFmtId="0" fontId="0" fillId="0" borderId="0" xfId="0" applyAlignment="1" applyProtection="1">
      <alignment vertical="center"/>
      <protection locked="0"/>
    </xf>
    <xf numFmtId="0" fontId="4" fillId="2" borderId="5" xfId="0" applyFont="1" applyFill="1" applyBorder="1" applyProtection="1">
      <protection locked="0"/>
    </xf>
    <xf numFmtId="0" fontId="4" fillId="2" borderId="11" xfId="0" applyFont="1" applyFill="1" applyBorder="1" applyProtection="1">
      <protection locked="0"/>
    </xf>
    <xf numFmtId="0" fontId="4" fillId="2" borderId="6" xfId="0" applyFont="1" applyFill="1" applyBorder="1" applyProtection="1">
      <protection locked="0"/>
    </xf>
    <xf numFmtId="0" fontId="10" fillId="0" borderId="1" xfId="0"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10" fillId="0" borderId="5"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xf>
    <xf numFmtId="0" fontId="9" fillId="3" borderId="5" xfId="0" applyFont="1" applyFill="1" applyBorder="1" applyAlignment="1" applyProtection="1">
      <alignment horizontal="left" vertical="center" wrapText="1"/>
    </xf>
    <xf numFmtId="0" fontId="2" fillId="3"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top" wrapText="1"/>
      <protection locked="0"/>
    </xf>
    <xf numFmtId="0" fontId="0" fillId="0" borderId="1" xfId="0" applyBorder="1" applyProtection="1">
      <protection locked="0"/>
    </xf>
    <xf numFmtId="0" fontId="2" fillId="0" borderId="1" xfId="0" applyFont="1" applyBorder="1" applyProtection="1">
      <protection locked="0"/>
    </xf>
    <xf numFmtId="0" fontId="1" fillId="0" borderId="1" xfId="0" applyFont="1" applyBorder="1" applyProtection="1"/>
    <xf numFmtId="0" fontId="3" fillId="0" borderId="1" xfId="0" applyFont="1" applyBorder="1" applyProtection="1"/>
    <xf numFmtId="0" fontId="3" fillId="0" borderId="1" xfId="0" applyFont="1" applyBorder="1" applyProtection="1">
      <protection locked="0"/>
    </xf>
    <xf numFmtId="0" fontId="3"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2" fillId="0" borderId="2" xfId="0" applyFont="1" applyFill="1" applyBorder="1" applyAlignment="1" applyProtection="1">
      <alignment vertical="center" wrapText="1"/>
      <protection locked="0"/>
    </xf>
    <xf numFmtId="0" fontId="2" fillId="3" borderId="1" xfId="0" applyFont="1" applyFill="1" applyBorder="1" applyAlignment="1" applyProtection="1">
      <alignment horizontal="left" vertical="center" wrapText="1"/>
      <protection locked="0"/>
    </xf>
    <xf numFmtId="0" fontId="3" fillId="0" borderId="14" xfId="0" applyFont="1" applyFill="1" applyBorder="1" applyAlignment="1" applyProtection="1">
      <alignment vertical="center" wrapText="1"/>
      <protection locked="0"/>
    </xf>
    <xf numFmtId="0" fontId="2" fillId="0" borderId="1" xfId="0" applyFont="1" applyFill="1" applyBorder="1" applyAlignment="1" applyProtection="1">
      <alignment vertical="center" wrapText="1"/>
    </xf>
    <xf numFmtId="0" fontId="6" fillId="0" borderId="1" xfId="0" applyFont="1" applyFill="1" applyBorder="1" applyAlignment="1" applyProtection="1">
      <alignment vertical="center" wrapText="1"/>
    </xf>
    <xf numFmtId="0" fontId="3" fillId="0" borderId="14" xfId="0" applyFont="1" applyFill="1" applyBorder="1" applyAlignment="1" applyProtection="1">
      <alignment horizontal="justify" vertical="center" wrapText="1"/>
      <protection locked="0"/>
    </xf>
    <xf numFmtId="0" fontId="2" fillId="0" borderId="14"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left" vertical="center" wrapText="1"/>
      <protection locked="0"/>
    </xf>
    <xf numFmtId="0" fontId="6" fillId="0" borderId="14"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left" vertical="top" wrapText="1"/>
      <protection locked="0"/>
    </xf>
    <xf numFmtId="0" fontId="3" fillId="0" borderId="1" xfId="0" applyFont="1" applyBorder="1" applyAlignment="1" applyProtection="1">
      <alignment horizontal="center" vertical="center"/>
      <protection locked="0"/>
    </xf>
    <xf numFmtId="0" fontId="2" fillId="0" borderId="14"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3" fillId="0" borderId="17" xfId="0" applyFont="1" applyFill="1" applyBorder="1" applyAlignment="1" applyProtection="1">
      <alignment vertical="center" wrapText="1"/>
      <protection locked="0"/>
    </xf>
    <xf numFmtId="0" fontId="6" fillId="0" borderId="16" xfId="0" applyFont="1" applyFill="1" applyBorder="1" applyAlignment="1" applyProtection="1">
      <alignment horizontal="center" vertical="center" wrapText="1"/>
      <protection locked="0"/>
    </xf>
    <xf numFmtId="0" fontId="3" fillId="0" borderId="7" xfId="0" applyFont="1" applyFill="1" applyBorder="1" applyAlignment="1" applyProtection="1">
      <alignment horizontal="left" vertical="center" wrapText="1"/>
      <protection locked="0"/>
    </xf>
    <xf numFmtId="0" fontId="3" fillId="0" borderId="1" xfId="0" applyFont="1" applyBorder="1" applyAlignment="1" applyProtection="1">
      <alignment vertical="center" wrapText="1"/>
      <protection locked="0"/>
    </xf>
    <xf numFmtId="0" fontId="3" fillId="0" borderId="0" xfId="0" applyFont="1" applyAlignment="1" applyProtection="1">
      <alignment vertical="center" wrapText="1"/>
      <protection locked="0"/>
    </xf>
    <xf numFmtId="0" fontId="3" fillId="0" borderId="1" xfId="0" applyFont="1" applyFill="1" applyBorder="1" applyAlignment="1" applyProtection="1">
      <alignment vertical="center" wrapText="1"/>
      <protection locked="0"/>
    </xf>
    <xf numFmtId="0" fontId="3" fillId="0" borderId="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wrapText="1"/>
      <protection locked="0"/>
    </xf>
    <xf numFmtId="0" fontId="3" fillId="0" borderId="0" xfId="0" applyFont="1" applyFill="1" applyAlignment="1" applyProtection="1">
      <alignment vertical="center" wrapText="1"/>
      <protection locked="0"/>
    </xf>
    <xf numFmtId="0" fontId="2" fillId="0" borderId="1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left" vertical="center" wrapText="1"/>
      <protection locked="0"/>
    </xf>
    <xf numFmtId="0" fontId="2" fillId="0" borderId="14" xfId="0" applyFont="1" applyBorder="1" applyAlignment="1" applyProtection="1">
      <alignment horizontal="left" vertical="center" wrapText="1"/>
    </xf>
    <xf numFmtId="0" fontId="2" fillId="0" borderId="14" xfId="0" applyFont="1" applyBorder="1" applyAlignment="1" applyProtection="1">
      <alignment horizontal="center" vertical="center"/>
      <protection locked="0"/>
    </xf>
    <xf numFmtId="0" fontId="2" fillId="0" borderId="14" xfId="0" applyFont="1" applyBorder="1" applyAlignment="1" applyProtection="1">
      <alignment horizontal="left" vertical="center"/>
    </xf>
    <xf numFmtId="0" fontId="9" fillId="3" borderId="7" xfId="0" applyFont="1" applyFill="1" applyBorder="1" applyAlignment="1" applyProtection="1">
      <alignment horizontal="left" vertical="center" wrapText="1"/>
    </xf>
    <xf numFmtId="0" fontId="2" fillId="3" borderId="14" xfId="0" applyFont="1" applyFill="1" applyBorder="1" applyAlignment="1" applyProtection="1">
      <alignment vertical="center"/>
      <protection locked="0"/>
    </xf>
    <xf numFmtId="0" fontId="6" fillId="2" borderId="2" xfId="0" applyFont="1" applyFill="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2" fillId="0" borderId="5"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5"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1" xfId="0" applyFont="1" applyBorder="1" applyAlignment="1" applyProtection="1">
      <alignment horizontal="left" vertical="top" wrapText="1"/>
      <protection locked="0"/>
    </xf>
    <xf numFmtId="0" fontId="2" fillId="0" borderId="7" xfId="0" applyFont="1" applyFill="1" applyBorder="1" applyAlignment="1" applyProtection="1">
      <alignment horizontal="center" vertical="top" wrapText="1"/>
      <protection locked="0"/>
    </xf>
    <xf numFmtId="0" fontId="2" fillId="0" borderId="8" xfId="0" applyFont="1" applyFill="1" applyBorder="1" applyAlignment="1" applyProtection="1">
      <alignment horizontal="center" vertical="top" wrapText="1"/>
      <protection locked="0"/>
    </xf>
    <xf numFmtId="0" fontId="2" fillId="0" borderId="3" xfId="0" applyFont="1" applyFill="1" applyBorder="1" applyAlignment="1" applyProtection="1">
      <alignment horizontal="center" vertical="top" wrapText="1"/>
      <protection locked="0"/>
    </xf>
    <xf numFmtId="0" fontId="2" fillId="0" borderId="4" xfId="0" applyFont="1" applyFill="1" applyBorder="1" applyAlignment="1" applyProtection="1">
      <alignment horizontal="center" vertical="top" wrapText="1"/>
      <protection locked="0"/>
    </xf>
    <xf numFmtId="0" fontId="2" fillId="0" borderId="3" xfId="0" applyFont="1" applyFill="1" applyBorder="1" applyAlignment="1" applyProtection="1">
      <alignment horizontal="center" wrapText="1"/>
      <protection locked="0"/>
    </xf>
    <xf numFmtId="0" fontId="0" fillId="0" borderId="4" xfId="0" applyBorder="1" applyProtection="1">
      <protection locked="0"/>
    </xf>
    <xf numFmtId="0" fontId="0" fillId="0" borderId="9" xfId="0" applyBorder="1" applyProtection="1">
      <protection locked="0"/>
    </xf>
    <xf numFmtId="0" fontId="0" fillId="0" borderId="10" xfId="0" applyBorder="1" applyProtection="1">
      <protection locked="0"/>
    </xf>
    <xf numFmtId="0" fontId="2" fillId="3" borderId="2"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2" fillId="3" borderId="5" xfId="0" applyFont="1" applyFill="1" applyBorder="1" applyAlignment="1" applyProtection="1">
      <alignment horizontal="center" vertical="center" wrapText="1"/>
      <protection locked="0"/>
    </xf>
    <xf numFmtId="0" fontId="2" fillId="3" borderId="6"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2" fillId="3" borderId="1" xfId="0" applyFont="1" applyFill="1" applyBorder="1" applyAlignment="1" applyProtection="1">
      <alignment horizontal="left" vertical="center" wrapText="1"/>
      <protection locked="0"/>
    </xf>
    <xf numFmtId="0" fontId="0" fillId="3" borderId="1" xfId="0" applyFill="1" applyBorder="1" applyAlignment="1" applyProtection="1">
      <alignment horizontal="left" vertical="center" wrapText="1"/>
      <protection locked="0"/>
    </xf>
    <xf numFmtId="164" fontId="5" fillId="2" borderId="7" xfId="0" applyNumberFormat="1" applyFont="1" applyFill="1" applyBorder="1" applyAlignment="1" applyProtection="1">
      <alignment horizontal="center" vertical="center" wrapText="1"/>
      <protection locked="0"/>
    </xf>
    <xf numFmtId="164" fontId="5" fillId="2" borderId="12" xfId="0" applyNumberFormat="1" applyFont="1" applyFill="1" applyBorder="1" applyAlignment="1" applyProtection="1">
      <alignment horizontal="center" vertical="center" wrapText="1"/>
      <protection locked="0"/>
    </xf>
    <xf numFmtId="164" fontId="5" fillId="2" borderId="8" xfId="0" applyNumberFormat="1" applyFont="1" applyFill="1" applyBorder="1" applyAlignment="1" applyProtection="1">
      <alignment horizontal="center" vertical="center" wrapText="1"/>
      <protection locked="0"/>
    </xf>
    <xf numFmtId="164" fontId="5" fillId="2" borderId="3" xfId="0" applyNumberFormat="1" applyFont="1" applyFill="1" applyBorder="1" applyAlignment="1" applyProtection="1">
      <alignment horizontal="center" vertical="center" wrapText="1"/>
      <protection locked="0"/>
    </xf>
    <xf numFmtId="164" fontId="5" fillId="2" borderId="0" xfId="0" applyNumberFormat="1" applyFont="1" applyFill="1" applyBorder="1" applyAlignment="1" applyProtection="1">
      <alignment horizontal="center" vertical="center" wrapText="1"/>
      <protection locked="0"/>
    </xf>
    <xf numFmtId="164" fontId="5" fillId="2" borderId="4" xfId="0" applyNumberFormat="1" applyFont="1" applyFill="1" applyBorder="1" applyAlignment="1" applyProtection="1">
      <alignment horizontal="center" vertical="center" wrapText="1"/>
      <protection locked="0"/>
    </xf>
    <xf numFmtId="164" fontId="5" fillId="2" borderId="9" xfId="0" applyNumberFormat="1" applyFont="1" applyFill="1" applyBorder="1" applyAlignment="1" applyProtection="1">
      <alignment horizontal="center" vertical="center" wrapText="1"/>
      <protection locked="0"/>
    </xf>
    <xf numFmtId="164" fontId="5" fillId="2" borderId="13" xfId="0" applyNumberFormat="1" applyFont="1" applyFill="1" applyBorder="1" applyAlignment="1" applyProtection="1">
      <alignment horizontal="center" vertical="center" wrapText="1"/>
      <protection locked="0"/>
    </xf>
    <xf numFmtId="164" fontId="5" fillId="2" borderId="10" xfId="0" applyNumberFormat="1" applyFont="1" applyFill="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left" vertical="top" wrapText="1"/>
      <protection locked="0"/>
    </xf>
    <xf numFmtId="0" fontId="0" fillId="3" borderId="1" xfId="0" applyFill="1" applyBorder="1" applyAlignment="1" applyProtection="1">
      <alignment horizontal="left" vertical="top" wrapText="1"/>
      <protection locked="0"/>
    </xf>
    <xf numFmtId="0" fontId="2" fillId="0" borderId="5" xfId="0" applyFont="1" applyFill="1" applyBorder="1" applyAlignment="1" applyProtection="1">
      <alignment vertical="center" wrapText="1"/>
      <protection locked="0"/>
    </xf>
    <xf numFmtId="0" fontId="2" fillId="0" borderId="6" xfId="0" applyFont="1" applyFill="1" applyBorder="1" applyAlignment="1" applyProtection="1">
      <alignment vertical="center"/>
      <protection locked="0"/>
    </xf>
    <xf numFmtId="14" fontId="2" fillId="0" borderId="5" xfId="0" applyNumberFormat="1" applyFont="1" applyBorder="1" applyAlignment="1" applyProtection="1">
      <alignment horizontal="left" vertical="top"/>
      <protection locked="0"/>
    </xf>
    <xf numFmtId="0" fontId="2" fillId="0" borderId="6"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10" fillId="0" borderId="1"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0" fontId="10" fillId="0" borderId="8" xfId="0" applyFont="1" applyFill="1" applyBorder="1" applyAlignment="1" applyProtection="1">
      <alignment horizontal="center" vertical="center" wrapText="1"/>
      <protection locked="0"/>
    </xf>
    <xf numFmtId="0" fontId="10" fillId="0" borderId="3"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0" fontId="10" fillId="0" borderId="9"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2" fillId="0" borderId="1" xfId="0" applyFont="1" applyBorder="1" applyAlignment="1" applyProtection="1">
      <alignment horizontal="left" vertical="top"/>
      <protection locked="0"/>
    </xf>
    <xf numFmtId="0" fontId="10" fillId="0" borderId="5" xfId="0" applyFont="1" applyBorder="1" applyAlignment="1" applyProtection="1">
      <alignment horizontal="left" vertical="center" wrapText="1"/>
      <protection locked="0"/>
    </xf>
    <xf numFmtId="0" fontId="2" fillId="0" borderId="1" xfId="0" applyFont="1" applyFill="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3" fillId="0" borderId="5"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10" fillId="0" borderId="1" xfId="0" applyFont="1" applyFill="1" applyBorder="1" applyAlignment="1" applyProtection="1">
      <alignment horizontal="center" vertical="center" textRotation="90" wrapText="1"/>
      <protection locked="0"/>
    </xf>
    <xf numFmtId="0" fontId="2" fillId="0" borderId="12" xfId="0" applyFont="1" applyFill="1" applyBorder="1" applyAlignment="1" applyProtection="1">
      <alignment horizontal="center" vertical="top" wrapText="1"/>
      <protection locked="0"/>
    </xf>
    <xf numFmtId="0" fontId="0" fillId="0" borderId="8" xfId="0" applyBorder="1" applyProtection="1">
      <protection locked="0"/>
    </xf>
    <xf numFmtId="0" fontId="0" fillId="0" borderId="3" xfId="0" applyBorder="1" applyProtection="1">
      <protection locked="0"/>
    </xf>
    <xf numFmtId="0" fontId="0" fillId="0" borderId="0" xfId="0" applyBorder="1" applyProtection="1">
      <protection locked="0"/>
    </xf>
    <xf numFmtId="0" fontId="2" fillId="0" borderId="9"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left" vertical="center" wrapText="1"/>
      <protection locked="0"/>
    </xf>
    <xf numFmtId="0" fontId="7" fillId="0" borderId="12"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3" fillId="0" borderId="5" xfId="0" applyFont="1" applyBorder="1" applyAlignment="1" applyProtection="1">
      <alignment horizontal="left" vertical="top"/>
      <protection locked="0"/>
    </xf>
    <xf numFmtId="0" fontId="3" fillId="0" borderId="11" xfId="0" applyFont="1" applyBorder="1" applyAlignment="1" applyProtection="1">
      <alignment horizontal="left" vertical="top"/>
      <protection locked="0"/>
    </xf>
    <xf numFmtId="0" fontId="3" fillId="0" borderId="6" xfId="0" applyFont="1" applyBorder="1" applyAlignment="1" applyProtection="1">
      <alignment horizontal="left" vertical="top"/>
      <protection locked="0"/>
    </xf>
    <xf numFmtId="0" fontId="6" fillId="0" borderId="5"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2" fillId="0" borderId="5" xfId="0" applyFont="1" applyBorder="1" applyAlignment="1" applyProtection="1">
      <alignment horizontal="left" vertical="top"/>
      <protection locked="0"/>
    </xf>
    <xf numFmtId="0" fontId="3" fillId="0" borderId="5" xfId="0"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2" fillId="0" borderId="14" xfId="0" applyFont="1" applyFill="1" applyBorder="1" applyAlignment="1" applyProtection="1">
      <alignment horizontal="center" vertical="center" textRotation="90" wrapText="1"/>
      <protection locked="0"/>
    </xf>
    <xf numFmtId="0" fontId="2" fillId="0" borderId="2" xfId="0" applyFont="1" applyFill="1" applyBorder="1" applyAlignment="1" applyProtection="1">
      <alignment horizontal="center" vertical="center" textRotation="90" wrapText="1"/>
      <protection locked="0"/>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protection locked="0"/>
    </xf>
    <xf numFmtId="0" fontId="2" fillId="0" borderId="7" xfId="0" applyFont="1" applyFill="1" applyBorder="1" applyAlignment="1" applyProtection="1">
      <alignment horizontal="center" vertical="center" wrapText="1"/>
      <protection locked="0"/>
    </xf>
    <xf numFmtId="0" fontId="2" fillId="0" borderId="8"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0" fontId="2" fillId="0" borderId="14" xfId="0" applyFont="1" applyFill="1" applyBorder="1" applyAlignment="1" applyProtection="1">
      <alignment vertical="center" wrapText="1"/>
      <protection locked="0"/>
    </xf>
    <xf numFmtId="0" fontId="2" fillId="0" borderId="15" xfId="0" applyFont="1" applyFill="1" applyBorder="1" applyAlignment="1" applyProtection="1">
      <alignment vertical="center" wrapText="1"/>
      <protection locked="0"/>
    </xf>
    <xf numFmtId="0" fontId="2" fillId="0" borderId="2" xfId="0" applyFont="1" applyFill="1" applyBorder="1" applyAlignment="1" applyProtection="1">
      <alignment vertical="center" wrapText="1"/>
      <protection locked="0"/>
    </xf>
    <xf numFmtId="0" fontId="3" fillId="0" borderId="2"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center" vertical="center" wrapText="1"/>
      <protection locked="0"/>
    </xf>
    <xf numFmtId="0" fontId="11" fillId="0" borderId="13"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164" fontId="2" fillId="0" borderId="1" xfId="0" applyNumberFormat="1" applyFont="1" applyFill="1" applyBorder="1" applyAlignment="1" applyProtection="1">
      <alignment horizontal="center" vertical="center" wrapText="1"/>
      <protection locked="0"/>
    </xf>
    <xf numFmtId="0" fontId="11" fillId="0" borderId="7" xfId="0" applyFont="1" applyFill="1" applyBorder="1" applyAlignment="1" applyProtection="1">
      <alignment horizontal="center" vertical="top" wrapText="1"/>
      <protection locked="0"/>
    </xf>
    <xf numFmtId="0" fontId="11" fillId="0" borderId="12" xfId="0" applyFont="1" applyFill="1" applyBorder="1" applyAlignment="1" applyProtection="1">
      <alignment horizontal="center" vertical="top" wrapText="1"/>
      <protection locked="0"/>
    </xf>
    <xf numFmtId="0" fontId="11" fillId="0" borderId="8" xfId="0" applyFont="1" applyFill="1" applyBorder="1" applyAlignment="1" applyProtection="1">
      <alignment horizontal="center" vertical="top" wrapText="1"/>
      <protection locked="0"/>
    </xf>
    <xf numFmtId="0" fontId="0" fillId="0" borderId="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4" xfId="0" applyBorder="1" applyAlignment="1" applyProtection="1">
      <alignment horizontal="center"/>
      <protection locked="0"/>
    </xf>
    <xf numFmtId="0" fontId="2" fillId="0" borderId="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left" vertical="center" wrapText="1"/>
      <protection locked="0"/>
    </xf>
    <xf numFmtId="0" fontId="3" fillId="3" borderId="15" xfId="0" applyFont="1" applyFill="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164" fontId="8" fillId="2" borderId="3" xfId="0" applyNumberFormat="1" applyFont="1" applyFill="1" applyBorder="1" applyAlignment="1" applyProtection="1">
      <alignment horizontal="center" vertical="center" wrapText="1"/>
      <protection locked="0"/>
    </xf>
    <xf numFmtId="164" fontId="8" fillId="2" borderId="0" xfId="0" applyNumberFormat="1" applyFont="1" applyFill="1" applyBorder="1" applyAlignment="1" applyProtection="1">
      <alignment horizontal="center" vertical="center" wrapText="1"/>
      <protection locked="0"/>
    </xf>
    <xf numFmtId="164" fontId="8" fillId="2" borderId="9" xfId="0" applyNumberFormat="1" applyFont="1" applyFill="1" applyBorder="1" applyAlignment="1" applyProtection="1">
      <alignment horizontal="center" vertical="center" wrapText="1"/>
      <protection locked="0"/>
    </xf>
    <xf numFmtId="164" fontId="8" fillId="2" borderId="13" xfId="0" applyNumberFormat="1" applyFont="1" applyFill="1" applyBorder="1" applyAlignment="1" applyProtection="1">
      <alignment horizontal="center" vertical="center" wrapText="1"/>
      <protection locked="0"/>
    </xf>
    <xf numFmtId="0" fontId="3" fillId="0" borderId="11"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2" fillId="0" borderId="5"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6" xfId="0" applyBorder="1" applyAlignment="1" applyProtection="1">
      <alignment horizontal="center"/>
      <protection locked="0"/>
    </xf>
    <xf numFmtId="0" fontId="11" fillId="0" borderId="5" xfId="0" applyFont="1" applyBorder="1" applyAlignment="1" applyProtection="1">
      <alignment horizontal="left" vertical="top" wrapText="1"/>
    </xf>
    <xf numFmtId="0" fontId="1" fillId="0" borderId="11" xfId="0" applyFont="1" applyBorder="1" applyAlignment="1" applyProtection="1">
      <alignment horizontal="left" vertical="top"/>
    </xf>
    <xf numFmtId="0" fontId="1" fillId="0" borderId="6" xfId="0" applyFont="1" applyBorder="1" applyAlignment="1" applyProtection="1">
      <alignment horizontal="left" vertical="top"/>
    </xf>
    <xf numFmtId="14" fontId="11" fillId="0" borderId="5" xfId="0" applyNumberFormat="1"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5" xfId="0" applyFont="1" applyBorder="1" applyAlignment="1" applyProtection="1">
      <alignment horizontal="center"/>
      <protection locked="0"/>
    </xf>
    <xf numFmtId="0" fontId="11" fillId="0" borderId="11" xfId="0" applyFont="1" applyBorder="1" applyAlignment="1" applyProtection="1">
      <alignment horizontal="center"/>
      <protection locked="0"/>
    </xf>
    <xf numFmtId="0" fontId="11" fillId="0" borderId="6" xfId="0" applyFont="1" applyBorder="1" applyAlignment="1" applyProtection="1">
      <alignment horizontal="center"/>
      <protection locked="0"/>
    </xf>
    <xf numFmtId="0" fontId="11" fillId="0" borderId="11" xfId="0" applyFont="1" applyBorder="1" applyAlignment="1" applyProtection="1">
      <alignment horizontal="left" vertical="top"/>
    </xf>
    <xf numFmtId="0" fontId="11" fillId="0" borderId="6" xfId="0" applyFont="1" applyBorder="1" applyAlignment="1" applyProtection="1">
      <alignment horizontal="left" vertical="top"/>
    </xf>
    <xf numFmtId="0" fontId="11" fillId="0" borderId="5" xfId="0" applyFont="1" applyBorder="1" applyAlignment="1" applyProtection="1">
      <alignment horizontal="center" vertical="center" wrapText="1"/>
    </xf>
    <xf numFmtId="0" fontId="11" fillId="0" borderId="5" xfId="0" applyFont="1" applyBorder="1" applyAlignment="1" applyProtection="1">
      <alignment horizontal="center" vertical="center" wrapText="1"/>
      <protection locked="0"/>
    </xf>
    <xf numFmtId="0" fontId="11" fillId="0" borderId="11"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3" fillId="0" borderId="5" xfId="0" applyFont="1" applyBorder="1" applyAlignment="1" applyProtection="1">
      <alignment horizontal="left" vertical="center"/>
      <protection locked="0"/>
    </xf>
    <xf numFmtId="0" fontId="0" fillId="0" borderId="5"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11" fillId="0" borderId="5" xfId="0" applyFont="1" applyBorder="1" applyAlignment="1" applyProtection="1">
      <alignment horizontal="left" vertical="center" wrapText="1"/>
    </xf>
    <xf numFmtId="0" fontId="11" fillId="0" borderId="11" xfId="0" applyFont="1" applyBorder="1" applyAlignment="1" applyProtection="1">
      <alignment horizontal="left" vertical="center"/>
    </xf>
    <xf numFmtId="0" fontId="11" fillId="0" borderId="6" xfId="0" applyFont="1" applyBorder="1" applyAlignment="1" applyProtection="1">
      <alignment horizontal="left" vertical="center"/>
    </xf>
  </cellXfs>
  <cellStyles count="1">
    <cellStyle name="Normal" xfId="0" builtinId="0"/>
  </cellStyles>
  <dxfs count="29">
    <dxf>
      <fill>
        <patternFill>
          <bgColor rgb="FFFF0000"/>
        </patternFill>
      </fill>
    </dxf>
    <dxf>
      <fill>
        <patternFill>
          <bgColor rgb="FF00B0F0"/>
        </patternFill>
      </fill>
    </dxf>
    <dxf>
      <fill>
        <patternFill>
          <bgColor rgb="FFFFFF00"/>
        </patternFill>
      </fill>
    </dxf>
    <dxf>
      <fill>
        <patternFill>
          <bgColor theme="9" tint="0.39994506668294322"/>
        </patternFill>
      </fill>
    </dxf>
    <dxf>
      <fill>
        <patternFill>
          <bgColor rgb="FF00B0F0"/>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00B0F0"/>
        </patternFill>
      </fill>
    </dxf>
    <dxf>
      <fill>
        <patternFill>
          <bgColor theme="9" tint="0.39994506668294322"/>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rgb="FF00B0F0"/>
        </patternFill>
      </fill>
    </dxf>
    <dxf>
      <fill>
        <patternFill>
          <bgColor theme="9" tint="0.39994506668294322"/>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xdr:row>
          <xdr:rowOff>76200</xdr:rowOff>
        </xdr:from>
        <xdr:to>
          <xdr:col>0</xdr:col>
          <xdr:colOff>9525</xdr:colOff>
          <xdr:row>3</xdr:row>
          <xdr:rowOff>133350</xdr:rowOff>
        </xdr:to>
        <xdr:sp macro="" textlink="">
          <xdr:nvSpPr>
            <xdr:cNvPr id="9217" name="Object 1" hidden="1">
              <a:extLst>
                <a:ext uri="{63B3BB69-23CF-44E3-9099-C40C66FF867C}">
                  <a14:compatExt spid="_x0000_s9217"/>
                </a:ext>
                <a:ext uri="{FF2B5EF4-FFF2-40B4-BE49-F238E27FC236}">
                  <a16:creationId xmlns:a16="http://schemas.microsoft.com/office/drawing/2014/main" id="{00000000-0008-0000-0000-0000012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1019175</xdr:colOff>
          <xdr:row>1</xdr:row>
          <xdr:rowOff>104775</xdr:rowOff>
        </xdr:from>
        <xdr:to>
          <xdr:col>1</xdr:col>
          <xdr:colOff>209550</xdr:colOff>
          <xdr:row>3</xdr:row>
          <xdr:rowOff>57150</xdr:rowOff>
        </xdr:to>
        <xdr:sp macro="" textlink="">
          <xdr:nvSpPr>
            <xdr:cNvPr id="9341" name="Object 125" hidden="1">
              <a:extLst>
                <a:ext uri="{63B3BB69-23CF-44E3-9099-C40C66FF867C}">
                  <a14:compatExt spid="_x0000_s9341"/>
                </a:ext>
                <a:ext uri="{FF2B5EF4-FFF2-40B4-BE49-F238E27FC236}">
                  <a16:creationId xmlns:a16="http://schemas.microsoft.com/office/drawing/2014/main" id="{00000000-0008-0000-0000-00007D2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xdr:row>
          <xdr:rowOff>76200</xdr:rowOff>
        </xdr:from>
        <xdr:to>
          <xdr:col>0</xdr:col>
          <xdr:colOff>9525</xdr:colOff>
          <xdr:row>3</xdr:row>
          <xdr:rowOff>133350</xdr:rowOff>
        </xdr:to>
        <xdr:sp macro="" textlink="">
          <xdr:nvSpPr>
            <xdr:cNvPr id="5195" name="Object 75" hidden="1">
              <a:extLst>
                <a:ext uri="{63B3BB69-23CF-44E3-9099-C40C66FF867C}">
                  <a14:compatExt spid="_x0000_s5195"/>
                </a:ext>
                <a:ext uri="{FF2B5EF4-FFF2-40B4-BE49-F238E27FC236}">
                  <a16:creationId xmlns:a16="http://schemas.microsoft.com/office/drawing/2014/main" id="{00000000-0008-0000-0100-00004B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xdr:row>
          <xdr:rowOff>76200</xdr:rowOff>
        </xdr:from>
        <xdr:to>
          <xdr:col>0</xdr:col>
          <xdr:colOff>9525</xdr:colOff>
          <xdr:row>3</xdr:row>
          <xdr:rowOff>133350</xdr:rowOff>
        </xdr:to>
        <xdr:sp macro="" textlink="">
          <xdr:nvSpPr>
            <xdr:cNvPr id="5200" name="Object 80" hidden="1">
              <a:extLst>
                <a:ext uri="{63B3BB69-23CF-44E3-9099-C40C66FF867C}">
                  <a14:compatExt spid="_x0000_s5200"/>
                </a:ext>
                <a:ext uri="{FF2B5EF4-FFF2-40B4-BE49-F238E27FC236}">
                  <a16:creationId xmlns:a16="http://schemas.microsoft.com/office/drawing/2014/main" id="{00000000-0008-0000-0100-000050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xdr:row>
          <xdr:rowOff>76200</xdr:rowOff>
        </xdr:from>
        <xdr:to>
          <xdr:col>0</xdr:col>
          <xdr:colOff>9525</xdr:colOff>
          <xdr:row>3</xdr:row>
          <xdr:rowOff>133350</xdr:rowOff>
        </xdr:to>
        <xdr:sp macro="" textlink="">
          <xdr:nvSpPr>
            <xdr:cNvPr id="5377" name="Object 257" hidden="1">
              <a:extLst>
                <a:ext uri="{63B3BB69-23CF-44E3-9099-C40C66FF867C}">
                  <a14:compatExt spid="_x0000_s5377"/>
                </a:ext>
                <a:ext uri="{FF2B5EF4-FFF2-40B4-BE49-F238E27FC236}">
                  <a16:creationId xmlns:a16="http://schemas.microsoft.com/office/drawing/2014/main" id="{00000000-0008-0000-0100-0000011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571500</xdr:colOff>
          <xdr:row>1</xdr:row>
          <xdr:rowOff>95250</xdr:rowOff>
        </xdr:from>
        <xdr:to>
          <xdr:col>0</xdr:col>
          <xdr:colOff>962025</xdr:colOff>
          <xdr:row>2</xdr:row>
          <xdr:rowOff>200025</xdr:rowOff>
        </xdr:to>
        <xdr:sp macro="" textlink="">
          <xdr:nvSpPr>
            <xdr:cNvPr id="5378" name="Object 258" hidden="1">
              <a:extLst>
                <a:ext uri="{63B3BB69-23CF-44E3-9099-C40C66FF867C}">
                  <a14:compatExt spid="_x0000_s5378"/>
                </a:ext>
                <a:ext uri="{FF2B5EF4-FFF2-40B4-BE49-F238E27FC236}">
                  <a16:creationId xmlns:a16="http://schemas.microsoft.com/office/drawing/2014/main" id="{00000000-0008-0000-0100-00000215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xdr:row>
          <xdr:rowOff>0</xdr:rowOff>
        </xdr:from>
        <xdr:to>
          <xdr:col>0</xdr:col>
          <xdr:colOff>0</xdr:colOff>
          <xdr:row>3</xdr:row>
          <xdr:rowOff>28575</xdr:rowOff>
        </xdr:to>
        <xdr:sp macro="" textlink="">
          <xdr:nvSpPr>
            <xdr:cNvPr id="6163" name="Object 19" hidden="1">
              <a:extLst>
                <a:ext uri="{63B3BB69-23CF-44E3-9099-C40C66FF867C}">
                  <a14:compatExt spid="_x0000_s6163"/>
                </a:ext>
                <a:ext uri="{FF2B5EF4-FFF2-40B4-BE49-F238E27FC236}">
                  <a16:creationId xmlns:a16="http://schemas.microsoft.com/office/drawing/2014/main" id="{00000000-0008-0000-0200-000013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xdr:row>
          <xdr:rowOff>76200</xdr:rowOff>
        </xdr:from>
        <xdr:to>
          <xdr:col>0</xdr:col>
          <xdr:colOff>9525</xdr:colOff>
          <xdr:row>3</xdr:row>
          <xdr:rowOff>133350</xdr:rowOff>
        </xdr:to>
        <xdr:sp macro="" textlink="">
          <xdr:nvSpPr>
            <xdr:cNvPr id="6164" name="Object 20" hidden="1">
              <a:extLst>
                <a:ext uri="{63B3BB69-23CF-44E3-9099-C40C66FF867C}">
                  <a14:compatExt spid="_x0000_s6164"/>
                </a:ext>
                <a:ext uri="{FF2B5EF4-FFF2-40B4-BE49-F238E27FC236}">
                  <a16:creationId xmlns:a16="http://schemas.microsoft.com/office/drawing/2014/main" id="{00000000-0008-0000-0200-000014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866775</xdr:colOff>
          <xdr:row>1</xdr:row>
          <xdr:rowOff>0</xdr:rowOff>
        </xdr:from>
        <xdr:to>
          <xdr:col>2</xdr:col>
          <xdr:colOff>304800</xdr:colOff>
          <xdr:row>2</xdr:row>
          <xdr:rowOff>247650</xdr:rowOff>
        </xdr:to>
        <xdr:sp macro="" textlink="">
          <xdr:nvSpPr>
            <xdr:cNvPr id="6346" name="Object 202" hidden="1">
              <a:extLst>
                <a:ext uri="{63B3BB69-23CF-44E3-9099-C40C66FF867C}">
                  <a14:compatExt spid="_x0000_s6346"/>
                </a:ext>
                <a:ext uri="{FF2B5EF4-FFF2-40B4-BE49-F238E27FC236}">
                  <a16:creationId xmlns:a16="http://schemas.microsoft.com/office/drawing/2014/main" id="{00000000-0008-0000-0200-0000CA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xdr:row>
          <xdr:rowOff>76200</xdr:rowOff>
        </xdr:from>
        <xdr:to>
          <xdr:col>0</xdr:col>
          <xdr:colOff>9525</xdr:colOff>
          <xdr:row>4</xdr:row>
          <xdr:rowOff>133350</xdr:rowOff>
        </xdr:to>
        <xdr:sp macro="" textlink="">
          <xdr:nvSpPr>
            <xdr:cNvPr id="6347" name="Object 203" hidden="1">
              <a:extLst>
                <a:ext uri="{63B3BB69-23CF-44E3-9099-C40C66FF867C}">
                  <a14:compatExt spid="_x0000_s6347"/>
                </a:ext>
                <a:ext uri="{FF2B5EF4-FFF2-40B4-BE49-F238E27FC236}">
                  <a16:creationId xmlns:a16="http://schemas.microsoft.com/office/drawing/2014/main" id="{00000000-0008-0000-0200-0000CB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xdr:row>
          <xdr:rowOff>76200</xdr:rowOff>
        </xdr:from>
        <xdr:to>
          <xdr:col>0</xdr:col>
          <xdr:colOff>9525</xdr:colOff>
          <xdr:row>3</xdr:row>
          <xdr:rowOff>133350</xdr:rowOff>
        </xdr:to>
        <xdr:sp macro="" textlink="">
          <xdr:nvSpPr>
            <xdr:cNvPr id="13313" name="Object 1" hidden="1">
              <a:extLst>
                <a:ext uri="{63B3BB69-23CF-44E3-9099-C40C66FF867C}">
                  <a14:compatExt spid="_x0000_s13313"/>
                </a:ext>
                <a:ext uri="{FF2B5EF4-FFF2-40B4-BE49-F238E27FC236}">
                  <a16:creationId xmlns:a16="http://schemas.microsoft.com/office/drawing/2014/main" id="{00000000-0008-0000-0300-000001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76200</xdr:colOff>
          <xdr:row>0</xdr:row>
          <xdr:rowOff>257175</xdr:rowOff>
        </xdr:from>
        <xdr:to>
          <xdr:col>2</xdr:col>
          <xdr:colOff>904875</xdr:colOff>
          <xdr:row>3</xdr:row>
          <xdr:rowOff>0</xdr:rowOff>
        </xdr:to>
        <xdr:sp macro="" textlink="">
          <xdr:nvSpPr>
            <xdr:cNvPr id="13314" name="Object 2" hidden="1">
              <a:extLst>
                <a:ext uri="{63B3BB69-23CF-44E3-9099-C40C66FF867C}">
                  <a14:compatExt spid="_x0000_s13314"/>
                </a:ext>
                <a:ext uri="{FF2B5EF4-FFF2-40B4-BE49-F238E27FC236}">
                  <a16:creationId xmlns:a16="http://schemas.microsoft.com/office/drawing/2014/main" id="{00000000-0008-0000-0300-000002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xdr:row>
          <xdr:rowOff>76200</xdr:rowOff>
        </xdr:from>
        <xdr:to>
          <xdr:col>0</xdr:col>
          <xdr:colOff>9525</xdr:colOff>
          <xdr:row>4</xdr:row>
          <xdr:rowOff>133350</xdr:rowOff>
        </xdr:to>
        <xdr:sp macro="" textlink="">
          <xdr:nvSpPr>
            <xdr:cNvPr id="13315" name="Object 3" hidden="1">
              <a:extLst>
                <a:ext uri="{63B3BB69-23CF-44E3-9099-C40C66FF867C}">
                  <a14:compatExt spid="_x0000_s13315"/>
                </a:ext>
                <a:ext uri="{FF2B5EF4-FFF2-40B4-BE49-F238E27FC236}">
                  <a16:creationId xmlns:a16="http://schemas.microsoft.com/office/drawing/2014/main" id="{00000000-0008-0000-0300-0000033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8" Type="http://schemas.openxmlformats.org/officeDocument/2006/relationships/oleObject" Target="../embeddings/oleObject6.bin"/><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oleObject4.bin"/><Relationship Id="rId5" Type="http://schemas.openxmlformats.org/officeDocument/2006/relationships/image" Target="../media/image1.emf"/><Relationship Id="rId4" Type="http://schemas.openxmlformats.org/officeDocument/2006/relationships/oleObject" Target="../embeddings/oleObject3.bin"/></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10.bin"/><Relationship Id="rId3" Type="http://schemas.openxmlformats.org/officeDocument/2006/relationships/vmlDrawing" Target="../drawings/vmlDrawing3.vml"/><Relationship Id="rId7" Type="http://schemas.openxmlformats.org/officeDocument/2006/relationships/oleObject" Target="../embeddings/oleObject9.bin"/><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oleObject" Target="../embeddings/oleObject8.bin"/><Relationship Id="rId5" Type="http://schemas.openxmlformats.org/officeDocument/2006/relationships/image" Target="../media/image1.emf"/><Relationship Id="rId4" Type="http://schemas.openxmlformats.org/officeDocument/2006/relationships/oleObject" Target="../embeddings/oleObject7.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oleObject" Target="../embeddings/oleObject13.bin"/><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oleObject" Target="../embeddings/oleObject12.bin"/><Relationship Id="rId5" Type="http://schemas.openxmlformats.org/officeDocument/2006/relationships/image" Target="../media/image1.emf"/><Relationship Id="rId4" Type="http://schemas.openxmlformats.org/officeDocument/2006/relationships/oleObject" Target="../embeddings/oleObject1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J24"/>
  <sheetViews>
    <sheetView view="pageBreakPreview" zoomScale="60" zoomScaleNormal="100" workbookViewId="0">
      <selection activeCell="G3" sqref="G3:H3"/>
    </sheetView>
  </sheetViews>
  <sheetFormatPr baseColWidth="10" defaultRowHeight="12.75" x14ac:dyDescent="0.2"/>
  <cols>
    <col min="1" max="1" width="19.5703125" style="22" customWidth="1"/>
    <col min="2" max="2" width="27.7109375" style="22" customWidth="1"/>
    <col min="3" max="3" width="3" style="22" bestFit="1" customWidth="1"/>
    <col min="4" max="4" width="49.7109375" style="22" customWidth="1"/>
    <col min="5" max="5" width="57.5703125" style="22" customWidth="1"/>
    <col min="6" max="6" width="53.85546875" style="22" customWidth="1"/>
    <col min="7" max="7" width="11.42578125" style="22"/>
    <col min="8" max="8" width="37.42578125" style="22" customWidth="1"/>
    <col min="9" max="16384" width="11.42578125" style="22"/>
  </cols>
  <sheetData>
    <row r="1" spans="1:10" ht="21.75" customHeight="1" x14ac:dyDescent="0.2">
      <c r="A1" s="129" t="s">
        <v>24</v>
      </c>
      <c r="B1" s="130"/>
      <c r="C1" s="145" t="s">
        <v>52</v>
      </c>
      <c r="D1" s="146"/>
      <c r="E1" s="146"/>
      <c r="F1" s="147"/>
      <c r="G1" s="122" t="s">
        <v>63</v>
      </c>
      <c r="H1" s="122"/>
    </row>
    <row r="2" spans="1:10" ht="12.75" customHeight="1" x14ac:dyDescent="0.2">
      <c r="A2" s="131"/>
      <c r="B2" s="132"/>
      <c r="C2" s="148"/>
      <c r="D2" s="149"/>
      <c r="E2" s="149"/>
      <c r="F2" s="150"/>
      <c r="G2" s="122" t="s">
        <v>64</v>
      </c>
      <c r="H2" s="122"/>
    </row>
    <row r="3" spans="1:10" ht="29.25" customHeight="1" x14ac:dyDescent="0.2">
      <c r="A3" s="133" t="s">
        <v>25</v>
      </c>
      <c r="B3" s="134"/>
      <c r="C3" s="148"/>
      <c r="D3" s="149"/>
      <c r="E3" s="149"/>
      <c r="F3" s="150"/>
      <c r="G3" s="122" t="s">
        <v>160</v>
      </c>
      <c r="H3" s="122"/>
    </row>
    <row r="4" spans="1:10" ht="24.75" customHeight="1" x14ac:dyDescent="0.2">
      <c r="A4" s="135"/>
      <c r="B4" s="136"/>
      <c r="C4" s="151"/>
      <c r="D4" s="152"/>
      <c r="E4" s="152"/>
      <c r="F4" s="153"/>
      <c r="G4" s="122" t="s">
        <v>4</v>
      </c>
      <c r="H4" s="122"/>
    </row>
    <row r="5" spans="1:10" s="38" customFormat="1" ht="38.25" x14ac:dyDescent="0.2">
      <c r="A5" s="36" t="s">
        <v>5</v>
      </c>
      <c r="B5" s="36" t="s">
        <v>6</v>
      </c>
      <c r="C5" s="139" t="s">
        <v>53</v>
      </c>
      <c r="D5" s="140"/>
      <c r="E5" s="37" t="s">
        <v>22</v>
      </c>
      <c r="F5" s="37" t="s">
        <v>13</v>
      </c>
      <c r="G5" s="137" t="s">
        <v>7</v>
      </c>
      <c r="H5" s="137"/>
    </row>
    <row r="6" spans="1:10" ht="247.5" customHeight="1" x14ac:dyDescent="0.2">
      <c r="A6" s="158" t="s">
        <v>84</v>
      </c>
      <c r="B6" s="158" t="s">
        <v>85</v>
      </c>
      <c r="C6" s="55">
        <v>1</v>
      </c>
      <c r="D6" s="25" t="s">
        <v>92</v>
      </c>
      <c r="E6" s="25" t="s">
        <v>88</v>
      </c>
      <c r="F6" s="25" t="s">
        <v>129</v>
      </c>
      <c r="G6" s="162" t="s">
        <v>112</v>
      </c>
      <c r="H6" s="163"/>
    </row>
    <row r="7" spans="1:10" ht="154.5" customHeight="1" x14ac:dyDescent="0.2">
      <c r="A7" s="159"/>
      <c r="B7" s="159"/>
      <c r="C7" s="55">
        <v>2</v>
      </c>
      <c r="D7" s="25" t="s">
        <v>93</v>
      </c>
      <c r="E7" s="25" t="s">
        <v>89</v>
      </c>
      <c r="F7" s="24" t="s">
        <v>126</v>
      </c>
      <c r="G7" s="138" t="s">
        <v>127</v>
      </c>
      <c r="H7" s="138"/>
      <c r="J7" s="56"/>
    </row>
    <row r="8" spans="1:10" ht="203.25" customHeight="1" x14ac:dyDescent="0.2">
      <c r="A8" s="159"/>
      <c r="B8" s="159"/>
      <c r="C8" s="114">
        <v>3</v>
      </c>
      <c r="D8" s="25" t="s">
        <v>94</v>
      </c>
      <c r="E8" s="25" t="s">
        <v>95</v>
      </c>
      <c r="F8" s="25" t="s">
        <v>96</v>
      </c>
      <c r="G8" s="125" t="s">
        <v>97</v>
      </c>
      <c r="H8" s="127"/>
    </row>
    <row r="9" spans="1:10" ht="132" customHeight="1" x14ac:dyDescent="0.2">
      <c r="A9" s="159"/>
      <c r="B9" s="159"/>
      <c r="C9" s="114">
        <v>4</v>
      </c>
      <c r="D9" s="25" t="s">
        <v>106</v>
      </c>
      <c r="E9" s="25" t="s">
        <v>107</v>
      </c>
      <c r="F9" s="73" t="s">
        <v>111</v>
      </c>
      <c r="G9" s="138" t="s">
        <v>97</v>
      </c>
      <c r="H9" s="138"/>
    </row>
    <row r="10" spans="1:10" ht="165.75" customHeight="1" x14ac:dyDescent="0.2">
      <c r="A10" s="159"/>
      <c r="B10" s="159"/>
      <c r="C10" s="114">
        <v>5</v>
      </c>
      <c r="D10" s="25" t="s">
        <v>108</v>
      </c>
      <c r="E10" s="25" t="s">
        <v>109</v>
      </c>
      <c r="F10" s="26" t="s">
        <v>110</v>
      </c>
      <c r="G10" s="160" t="s">
        <v>112</v>
      </c>
      <c r="H10" s="161"/>
    </row>
    <row r="11" spans="1:10" ht="114.75" customHeight="1" x14ac:dyDescent="0.2">
      <c r="A11" s="159"/>
      <c r="B11" s="159"/>
      <c r="C11" s="114">
        <v>6</v>
      </c>
      <c r="D11" s="25" t="s">
        <v>113</v>
      </c>
      <c r="E11" s="25" t="s">
        <v>121</v>
      </c>
      <c r="F11" s="76" t="s">
        <v>114</v>
      </c>
      <c r="G11" s="160" t="s">
        <v>112</v>
      </c>
      <c r="H11" s="161"/>
    </row>
    <row r="12" spans="1:10" ht="122.25" customHeight="1" x14ac:dyDescent="0.2">
      <c r="A12" s="159"/>
      <c r="B12" s="159"/>
      <c r="C12" s="114">
        <v>7</v>
      </c>
      <c r="D12" s="25" t="s">
        <v>115</v>
      </c>
      <c r="E12" s="25" t="s">
        <v>122</v>
      </c>
      <c r="F12" s="76" t="s">
        <v>116</v>
      </c>
      <c r="G12" s="143" t="s">
        <v>97</v>
      </c>
      <c r="H12" s="144"/>
    </row>
    <row r="13" spans="1:10" ht="15" hidden="1" customHeight="1" x14ac:dyDescent="0.2">
      <c r="A13" s="159"/>
      <c r="B13" s="159"/>
      <c r="C13" s="21">
        <v>8</v>
      </c>
      <c r="D13" s="23"/>
      <c r="E13" s="23"/>
      <c r="F13" s="26"/>
      <c r="G13" s="160"/>
      <c r="H13" s="161"/>
    </row>
    <row r="14" spans="1:10" ht="12.75" hidden="1" customHeight="1" x14ac:dyDescent="0.2">
      <c r="A14" s="159"/>
      <c r="B14" s="159"/>
      <c r="C14" s="21">
        <v>9</v>
      </c>
      <c r="D14" s="23"/>
      <c r="E14" s="23"/>
      <c r="F14" s="21"/>
      <c r="G14" s="141"/>
      <c r="H14" s="142"/>
    </row>
    <row r="15" spans="1:10" ht="12.75" hidden="1" customHeight="1" x14ac:dyDescent="0.2">
      <c r="A15" s="159"/>
      <c r="B15" s="159"/>
      <c r="C15" s="21">
        <v>10</v>
      </c>
      <c r="D15" s="23"/>
      <c r="E15" s="23"/>
      <c r="F15" s="21"/>
      <c r="G15" s="123"/>
      <c r="H15" s="124"/>
    </row>
    <row r="16" spans="1:10" ht="12.75" hidden="1" customHeight="1" x14ac:dyDescent="0.2">
      <c r="A16" s="159"/>
      <c r="B16" s="159"/>
      <c r="C16" s="21">
        <v>11</v>
      </c>
      <c r="D16" s="23"/>
      <c r="E16" s="23"/>
      <c r="F16" s="21"/>
      <c r="G16" s="123"/>
      <c r="H16" s="124"/>
    </row>
    <row r="17" spans="1:8" ht="12.75" hidden="1" customHeight="1" x14ac:dyDescent="0.2">
      <c r="A17" s="159"/>
      <c r="B17" s="159"/>
      <c r="C17" s="21">
        <v>12</v>
      </c>
      <c r="D17" s="23"/>
      <c r="E17" s="23"/>
      <c r="F17" s="21"/>
      <c r="G17" s="123"/>
      <c r="H17" s="124"/>
    </row>
    <row r="18" spans="1:8" ht="21.75" customHeight="1" x14ac:dyDescent="0.2">
      <c r="A18" s="57"/>
      <c r="B18" s="58"/>
      <c r="C18" s="58"/>
      <c r="D18" s="58"/>
      <c r="E18" s="58"/>
      <c r="F18" s="58"/>
      <c r="G18" s="58"/>
      <c r="H18" s="59"/>
    </row>
    <row r="19" spans="1:8" x14ac:dyDescent="0.2">
      <c r="A19" s="156" t="s">
        <v>60</v>
      </c>
      <c r="B19" s="156"/>
      <c r="C19" s="156"/>
      <c r="D19" s="156"/>
      <c r="E19" s="156" t="s">
        <v>61</v>
      </c>
      <c r="F19" s="156"/>
      <c r="G19" s="157" t="s">
        <v>62</v>
      </c>
      <c r="H19" s="157"/>
    </row>
    <row r="20" spans="1:8" ht="201" customHeight="1" x14ac:dyDescent="0.2">
      <c r="A20" s="125" t="s">
        <v>149</v>
      </c>
      <c r="B20" s="126"/>
      <c r="C20" s="126"/>
      <c r="D20" s="127"/>
      <c r="E20" s="128" t="s">
        <v>117</v>
      </c>
      <c r="F20" s="128"/>
      <c r="G20" s="154" t="s">
        <v>120</v>
      </c>
      <c r="H20" s="155"/>
    </row>
    <row r="21" spans="1:8" s="27" customFormat="1" ht="51" customHeight="1" x14ac:dyDescent="0.2">
      <c r="A21" s="138" t="s">
        <v>118</v>
      </c>
      <c r="B21" s="138"/>
      <c r="C21" s="138"/>
      <c r="D21" s="138"/>
      <c r="E21" s="122" t="s">
        <v>119</v>
      </c>
      <c r="F21" s="122"/>
      <c r="G21" s="154" t="s">
        <v>153</v>
      </c>
      <c r="H21" s="155"/>
    </row>
    <row r="22" spans="1:8" ht="44.25" hidden="1" customHeight="1" x14ac:dyDescent="0.2">
      <c r="A22" s="167" t="s">
        <v>3</v>
      </c>
      <c r="B22" s="168"/>
      <c r="C22" s="168"/>
      <c r="D22" s="169"/>
      <c r="E22" s="167" t="s">
        <v>3</v>
      </c>
      <c r="F22" s="169"/>
      <c r="G22" s="154"/>
      <c r="H22" s="155"/>
    </row>
    <row r="23" spans="1:8" x14ac:dyDescent="0.2">
      <c r="A23" s="164">
        <v>43419</v>
      </c>
      <c r="B23" s="166"/>
      <c r="C23" s="166"/>
      <c r="D23" s="165"/>
      <c r="E23" s="164">
        <v>43420</v>
      </c>
      <c r="F23" s="165"/>
      <c r="G23" s="164"/>
      <c r="H23" s="165"/>
    </row>
    <row r="24" spans="1:8" s="4" customFormat="1" x14ac:dyDescent="0.2"/>
  </sheetData>
  <sheetProtection formatCells="0" formatColumns="0" formatRows="0" insertRows="0" deleteRows="0"/>
  <mergeCells count="38">
    <mergeCell ref="G23:H23"/>
    <mergeCell ref="A23:D23"/>
    <mergeCell ref="E23:F23"/>
    <mergeCell ref="A22:D22"/>
    <mergeCell ref="E22:F22"/>
    <mergeCell ref="G22:H22"/>
    <mergeCell ref="A21:D21"/>
    <mergeCell ref="E21:F21"/>
    <mergeCell ref="G15:H15"/>
    <mergeCell ref="G16:H16"/>
    <mergeCell ref="E19:F19"/>
    <mergeCell ref="G19:H19"/>
    <mergeCell ref="A6:A17"/>
    <mergeCell ref="B6:B17"/>
    <mergeCell ref="A19:D19"/>
    <mergeCell ref="G10:H10"/>
    <mergeCell ref="G13:H13"/>
    <mergeCell ref="G11:H11"/>
    <mergeCell ref="G6:H6"/>
    <mergeCell ref="G7:H7"/>
    <mergeCell ref="G8:H8"/>
    <mergeCell ref="G21:H21"/>
    <mergeCell ref="G1:H1"/>
    <mergeCell ref="G2:H2"/>
    <mergeCell ref="G3:H3"/>
    <mergeCell ref="G17:H17"/>
    <mergeCell ref="A20:D20"/>
    <mergeCell ref="E20:F20"/>
    <mergeCell ref="A1:B2"/>
    <mergeCell ref="A3:B4"/>
    <mergeCell ref="G5:H5"/>
    <mergeCell ref="G9:H9"/>
    <mergeCell ref="C5:D5"/>
    <mergeCell ref="G14:H14"/>
    <mergeCell ref="G12:H12"/>
    <mergeCell ref="C1:F4"/>
    <mergeCell ref="G4:H4"/>
    <mergeCell ref="G20:H20"/>
  </mergeCells>
  <conditionalFormatting sqref="G7">
    <cfRule type="expression" dxfId="28" priority="7" stopIfTrue="1">
      <formula>$G7="bajo"</formula>
    </cfRule>
    <cfRule type="expression" dxfId="27" priority="8" stopIfTrue="1">
      <formula>$G7="medio"</formula>
    </cfRule>
    <cfRule type="expression" dxfId="26" priority="9" stopIfTrue="1">
      <formula>$G7="alto"</formula>
    </cfRule>
  </conditionalFormatting>
  <conditionalFormatting sqref="F7">
    <cfRule type="expression" dxfId="25" priority="4" stopIfTrue="1">
      <formula>$F7="bajo"</formula>
    </cfRule>
    <cfRule type="expression" dxfId="24" priority="5" stopIfTrue="1">
      <formula>$F7="medio"</formula>
    </cfRule>
    <cfRule type="expression" dxfId="23" priority="6" stopIfTrue="1">
      <formula>$F7="alto"</formula>
    </cfRule>
  </conditionalFormatting>
  <conditionalFormatting sqref="F10">
    <cfRule type="expression" dxfId="22" priority="1" stopIfTrue="1">
      <formula>$F10="bajo"</formula>
    </cfRule>
    <cfRule type="expression" dxfId="21" priority="2" stopIfTrue="1">
      <formula>$F10="medio"</formula>
    </cfRule>
    <cfRule type="expression" dxfId="20" priority="3" stopIfTrue="1">
      <formula>$F10="alto"</formula>
    </cfRule>
  </conditionalFormatting>
  <printOptions horizontalCentered="1"/>
  <pageMargins left="0.39370078740157483" right="0.39370078740157483" top="0.74803149606299213" bottom="0.55118110236220474" header="0.31496062992125984" footer="0.31496062992125984"/>
  <pageSetup scale="51" orientation="landscape" r:id="rId1"/>
  <colBreaks count="1" manualBreakCount="1">
    <brk id="8" max="1048575" man="1"/>
  </colBreaks>
  <drawing r:id="rId2"/>
  <legacyDrawing r:id="rId3"/>
  <oleObjects>
    <mc:AlternateContent xmlns:mc="http://schemas.openxmlformats.org/markup-compatibility/2006">
      <mc:Choice Requires="x14">
        <oleObject progId="Word.Picture.8" shapeId="9217" r:id="rId4">
          <objectPr defaultSize="0" autoPict="0" r:id="rId5">
            <anchor moveWithCells="1" sizeWithCells="1">
              <from>
                <xdr:col>0</xdr:col>
                <xdr:colOff>0</xdr:colOff>
                <xdr:row>1</xdr:row>
                <xdr:rowOff>76200</xdr:rowOff>
              </from>
              <to>
                <xdr:col>0</xdr:col>
                <xdr:colOff>9525</xdr:colOff>
                <xdr:row>3</xdr:row>
                <xdr:rowOff>133350</xdr:rowOff>
              </to>
            </anchor>
          </objectPr>
        </oleObject>
      </mc:Choice>
      <mc:Fallback>
        <oleObject progId="Word.Picture.8" shapeId="9217" r:id="rId4"/>
      </mc:Fallback>
    </mc:AlternateContent>
    <mc:AlternateContent xmlns:mc="http://schemas.openxmlformats.org/markup-compatibility/2006">
      <mc:Choice Requires="x14">
        <oleObject progId="Word.Picture.8" shapeId="9341" r:id="rId6">
          <objectPr defaultSize="0" autoPict="0" r:id="rId5">
            <anchor moveWithCells="1" sizeWithCells="1">
              <from>
                <xdr:col>0</xdr:col>
                <xdr:colOff>1019175</xdr:colOff>
                <xdr:row>1</xdr:row>
                <xdr:rowOff>104775</xdr:rowOff>
              </from>
              <to>
                <xdr:col>1</xdr:col>
                <xdr:colOff>209550</xdr:colOff>
                <xdr:row>3</xdr:row>
                <xdr:rowOff>57150</xdr:rowOff>
              </to>
            </anchor>
          </objectPr>
        </oleObject>
      </mc:Choice>
      <mc:Fallback>
        <oleObject progId="Word.Picture.8" shapeId="9341" r:id="rId6"/>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J28"/>
  <sheetViews>
    <sheetView topLeftCell="B7" workbookViewId="0">
      <selection activeCell="C14" sqref="C14"/>
    </sheetView>
  </sheetViews>
  <sheetFormatPr baseColWidth="10" defaultColWidth="18.28515625" defaultRowHeight="14.25" x14ac:dyDescent="0.2"/>
  <cols>
    <col min="1" max="1" width="28.28515625" style="7" customWidth="1"/>
    <col min="2" max="2" width="4.85546875" style="7" customWidth="1"/>
    <col min="3" max="3" width="55.7109375" style="7" customWidth="1"/>
    <col min="4" max="4" width="6.140625" style="7" customWidth="1"/>
    <col min="5" max="5" width="17.42578125" style="7" customWidth="1"/>
    <col min="6" max="6" width="5.85546875" style="7" customWidth="1"/>
    <col min="7" max="7" width="19.5703125" style="7" customWidth="1"/>
    <col min="8" max="8" width="6.28515625" style="7" customWidth="1"/>
    <col min="9" max="9" width="21.5703125" style="7" customWidth="1"/>
    <col min="10" max="10" width="31.42578125" style="71" customWidth="1"/>
    <col min="11" max="24" width="18.28515625" style="7"/>
    <col min="25" max="25" width="3.28515625" style="7" bestFit="1" customWidth="1"/>
    <col min="26" max="16384" width="18.28515625" style="7"/>
  </cols>
  <sheetData>
    <row r="1" spans="1:10" s="3" customFormat="1" ht="24.75" customHeight="1" x14ac:dyDescent="0.2">
      <c r="A1" s="129" t="s">
        <v>24</v>
      </c>
      <c r="B1" s="145" t="s">
        <v>58</v>
      </c>
      <c r="C1" s="146"/>
      <c r="D1" s="146"/>
      <c r="E1" s="146"/>
      <c r="F1" s="146"/>
      <c r="G1" s="146"/>
      <c r="H1" s="146"/>
      <c r="I1" s="147"/>
      <c r="J1" s="61" t="s">
        <v>65</v>
      </c>
    </row>
    <row r="2" spans="1:10" s="3" customFormat="1" ht="24.75" customHeight="1" x14ac:dyDescent="0.2">
      <c r="A2" s="131"/>
      <c r="B2" s="148"/>
      <c r="C2" s="149"/>
      <c r="D2" s="149"/>
      <c r="E2" s="149"/>
      <c r="F2" s="149"/>
      <c r="G2" s="149"/>
      <c r="H2" s="149"/>
      <c r="I2" s="150"/>
      <c r="J2" s="61" t="s">
        <v>64</v>
      </c>
    </row>
    <row r="3" spans="1:10" s="3" customFormat="1" ht="21.75" customHeight="1" x14ac:dyDescent="0.2">
      <c r="A3" s="133" t="s">
        <v>25</v>
      </c>
      <c r="B3" s="148"/>
      <c r="C3" s="149"/>
      <c r="D3" s="149"/>
      <c r="E3" s="149"/>
      <c r="F3" s="149"/>
      <c r="G3" s="149"/>
      <c r="H3" s="149"/>
      <c r="I3" s="150"/>
      <c r="J3" s="61" t="s">
        <v>23</v>
      </c>
    </row>
    <row r="4" spans="1:10" s="3" customFormat="1" ht="17.25" customHeight="1" x14ac:dyDescent="0.2">
      <c r="A4" s="135"/>
      <c r="B4" s="151"/>
      <c r="C4" s="152"/>
      <c r="D4" s="152"/>
      <c r="E4" s="152"/>
      <c r="F4" s="152"/>
      <c r="G4" s="152"/>
      <c r="H4" s="152"/>
      <c r="I4" s="153"/>
      <c r="J4" s="61" t="s">
        <v>4</v>
      </c>
    </row>
    <row r="5" spans="1:10" s="39" customFormat="1" ht="14.25" customHeight="1" x14ac:dyDescent="0.2">
      <c r="A5" s="170" t="s">
        <v>5</v>
      </c>
      <c r="B5" s="171" t="s">
        <v>21</v>
      </c>
      <c r="C5" s="172"/>
      <c r="D5" s="170" t="s">
        <v>67</v>
      </c>
      <c r="E5" s="170"/>
      <c r="F5" s="170"/>
      <c r="G5" s="170"/>
      <c r="H5" s="170" t="s">
        <v>70</v>
      </c>
      <c r="I5" s="170"/>
      <c r="J5" s="170" t="s">
        <v>72</v>
      </c>
    </row>
    <row r="6" spans="1:10" s="39" customFormat="1" ht="28.5" customHeight="1" x14ac:dyDescent="0.2">
      <c r="A6" s="170"/>
      <c r="B6" s="173"/>
      <c r="C6" s="174"/>
      <c r="D6" s="170" t="s">
        <v>68</v>
      </c>
      <c r="E6" s="170"/>
      <c r="F6" s="170" t="s">
        <v>69</v>
      </c>
      <c r="G6" s="170"/>
      <c r="H6" s="170" t="s">
        <v>71</v>
      </c>
      <c r="I6" s="170"/>
      <c r="J6" s="170"/>
    </row>
    <row r="7" spans="1:10" s="39" customFormat="1" ht="24" x14ac:dyDescent="0.2">
      <c r="A7" s="170"/>
      <c r="B7" s="175"/>
      <c r="C7" s="176"/>
      <c r="D7" s="40" t="s">
        <v>0</v>
      </c>
      <c r="E7" s="41" t="s">
        <v>1</v>
      </c>
      <c r="F7" s="40" t="s">
        <v>0</v>
      </c>
      <c r="G7" s="60" t="s">
        <v>1</v>
      </c>
      <c r="H7" s="42" t="s">
        <v>8</v>
      </c>
      <c r="I7" s="62" t="s">
        <v>9</v>
      </c>
      <c r="J7" s="170"/>
    </row>
    <row r="8" spans="1:10" s="29" customFormat="1" ht="69" customHeight="1" x14ac:dyDescent="0.2">
      <c r="A8" s="183" t="str">
        <f>+Identificacion!A6</f>
        <v>M7P3 Administrar la Información  de los Hechos Económicos</v>
      </c>
      <c r="B8" s="28">
        <f>+Identificacion!C6</f>
        <v>1</v>
      </c>
      <c r="C8" s="53" t="str">
        <f>IF(Identificacion!D6&lt;&gt;"",Identificacion!D6,"")</f>
        <v>Uso ilegal  del recurso tecnologico (usuarios y roles para el sistema de gestion financiera-SAP), para el favorecimiento particular y/o de terceros.</v>
      </c>
      <c r="D8" s="35">
        <v>3</v>
      </c>
      <c r="E8" s="30" t="str">
        <f t="shared" ref="E8:E19" si="0">IF(D8=1,"Excepcional", IF(D8=2,"Improbable",IF(D8=3,"Posible",IF(D8=4,"Es Probable",IF(D8=5,"Es muy seguro","")))))</f>
        <v>Posible</v>
      </c>
      <c r="F8" s="50">
        <v>20</v>
      </c>
      <c r="G8" s="54" t="str">
        <f t="shared" ref="G8:G19" si="1">IF(F8=5,"Moderado", IF(F8=10,"Mayor",IF(F8=20,"Catastrofico","")))</f>
        <v>Catastrofico</v>
      </c>
      <c r="H8" s="48">
        <f t="shared" ref="H8:H19" si="2">IF(F8*D8&gt;0,F8*D8,"")</f>
        <v>60</v>
      </c>
      <c r="I8" s="63" t="str">
        <f>IF(AND(H8&gt;4,H8&lt;11),"Baja",IF(AND(H8&gt;14,H8&lt;26),"Moderada",IF(AND(H8&gt;29,H8&lt;51),"Alta",IF(AND(H8&gt;59,H8&lt;=100),"Extrema",""))))</f>
        <v>Extrema</v>
      </c>
      <c r="J8" s="65" t="s">
        <v>86</v>
      </c>
    </row>
    <row r="9" spans="1:10" s="29" customFormat="1" ht="78" customHeight="1" x14ac:dyDescent="0.2">
      <c r="A9" s="183"/>
      <c r="B9" s="28">
        <f>+Identificacion!C7</f>
        <v>2</v>
      </c>
      <c r="C9" s="53" t="str">
        <f>IF(Identificacion!D7&lt;&gt;"",Identificacion!D7,"")</f>
        <v xml:space="preserve">Favorecimiento particular y/o de terceros  en la revision de Cuentas por Pagar de acuerdo al orden de llegada a la Subdirecciòn de Contadurìa. </v>
      </c>
      <c r="D9" s="35">
        <v>3</v>
      </c>
      <c r="E9" s="30" t="str">
        <f t="shared" si="0"/>
        <v>Posible</v>
      </c>
      <c r="F9" s="50">
        <v>20</v>
      </c>
      <c r="G9" s="54" t="str">
        <f t="shared" si="1"/>
        <v>Catastrofico</v>
      </c>
      <c r="H9" s="48">
        <f t="shared" si="2"/>
        <v>60</v>
      </c>
      <c r="I9" s="63" t="str">
        <f>IF(AND(H9&gt;4,H9&lt;11),"Baja",IF(AND(H9&gt;14,H9&lt;26),"Moderada",IF(AND(H9&gt;29,H9&lt;51),"Alta",IF(AND(H9&gt;59,H9&lt;=100),"Extrema",""))))</f>
        <v>Extrema</v>
      </c>
      <c r="J9" s="65" t="s">
        <v>86</v>
      </c>
    </row>
    <row r="10" spans="1:10" s="29" customFormat="1" ht="105" customHeight="1" x14ac:dyDescent="0.2">
      <c r="A10" s="183"/>
      <c r="B10" s="28">
        <f>+Identificacion!C8</f>
        <v>3</v>
      </c>
      <c r="C10" s="53" t="str">
        <f>IF(Identificacion!D8&lt;&gt;"",Identificacion!D8,"")</f>
        <v>Favorecimiento particular y/o a terceros en la aplicaciòn de las tarifas de  tabla de retenciòn en la fuente  expedida por la DIAN,  Planilla Pila aportes seguridad social y parafiscales y demas requisitos legales exigidos en la revisiòn de las cuentas por pagar</v>
      </c>
      <c r="D10" s="35">
        <v>3</v>
      </c>
      <c r="E10" s="30" t="str">
        <f t="shared" si="0"/>
        <v>Posible</v>
      </c>
      <c r="F10" s="50">
        <v>20</v>
      </c>
      <c r="G10" s="54" t="str">
        <f t="shared" si="1"/>
        <v>Catastrofico</v>
      </c>
      <c r="H10" s="48">
        <f t="shared" si="2"/>
        <v>60</v>
      </c>
      <c r="I10" s="63" t="str">
        <f t="shared" ref="I10:I19" si="3">IF(AND(H10&gt;4,H10&lt;11),"Baja",IF(AND(H10&gt;14,H10&lt;26),"Moderada",IF(AND(H10&gt;29,H10&lt;51),"Alta",IF(AND(H10&gt;59,H10&lt;=100),"Extrema",""))))</f>
        <v>Extrema</v>
      </c>
      <c r="J10" s="65" t="s">
        <v>86</v>
      </c>
    </row>
    <row r="11" spans="1:10" s="29" customFormat="1" ht="63.75" customHeight="1" x14ac:dyDescent="0.2">
      <c r="A11" s="183"/>
      <c r="B11" s="28">
        <f>+Identificacion!C9</f>
        <v>4</v>
      </c>
      <c r="C11" s="53" t="str">
        <f>IF(Identificacion!D9&lt;&gt;"",Identificacion!D9,"")</f>
        <v>Uso indebido de la información contable y financiera  para obtener un beneficio particular o de terceros</v>
      </c>
      <c r="D11" s="35">
        <v>3</v>
      </c>
      <c r="E11" s="30" t="str">
        <f t="shared" si="0"/>
        <v>Posible</v>
      </c>
      <c r="F11" s="50">
        <v>20</v>
      </c>
      <c r="G11" s="47" t="str">
        <f t="shared" si="1"/>
        <v>Catastrofico</v>
      </c>
      <c r="H11" s="48">
        <f t="shared" si="2"/>
        <v>60</v>
      </c>
      <c r="I11" s="63" t="str">
        <f t="shared" si="3"/>
        <v>Extrema</v>
      </c>
      <c r="J11" s="65" t="s">
        <v>86</v>
      </c>
    </row>
    <row r="12" spans="1:10" s="29" customFormat="1" ht="56.25" customHeight="1" x14ac:dyDescent="0.2">
      <c r="A12" s="183"/>
      <c r="B12" s="28">
        <f>+Identificacion!C10</f>
        <v>5</v>
      </c>
      <c r="C12" s="53" t="str">
        <f>IF(Identificacion!D10&lt;&gt;"",Identificacion!D10,"")</f>
        <v>Tráfico de influencias en la expedición de certificaciones en beneficio de terceros</v>
      </c>
      <c r="D12" s="35">
        <v>3</v>
      </c>
      <c r="E12" s="30" t="str">
        <f t="shared" si="0"/>
        <v>Posible</v>
      </c>
      <c r="F12" s="50">
        <v>20</v>
      </c>
      <c r="G12" s="47" t="str">
        <f t="shared" si="1"/>
        <v>Catastrofico</v>
      </c>
      <c r="H12" s="48">
        <f t="shared" si="2"/>
        <v>60</v>
      </c>
      <c r="I12" s="63" t="str">
        <f t="shared" si="3"/>
        <v>Extrema</v>
      </c>
      <c r="J12" s="65" t="s">
        <v>86</v>
      </c>
    </row>
    <row r="13" spans="1:10" s="29" customFormat="1" ht="60" customHeight="1" x14ac:dyDescent="0.2">
      <c r="A13" s="183"/>
      <c r="B13" s="28">
        <f>+Identificacion!C11</f>
        <v>6</v>
      </c>
      <c r="C13" s="53" t="str">
        <f>IF(Identificacion!D11&lt;&gt;"",Identificacion!D11,"")</f>
        <v>Utilización  indebida  de los bienes muebles y equipos electronicos  durante su uso para bien propio o de terceros.</v>
      </c>
      <c r="D13" s="35">
        <v>3</v>
      </c>
      <c r="E13" s="30" t="str">
        <f t="shared" si="0"/>
        <v>Posible</v>
      </c>
      <c r="F13" s="50">
        <v>20</v>
      </c>
      <c r="G13" s="47" t="str">
        <f t="shared" si="1"/>
        <v>Catastrofico</v>
      </c>
      <c r="H13" s="48">
        <f t="shared" si="2"/>
        <v>60</v>
      </c>
      <c r="I13" s="63" t="str">
        <f t="shared" si="3"/>
        <v>Extrema</v>
      </c>
      <c r="J13" s="65" t="s">
        <v>86</v>
      </c>
    </row>
    <row r="14" spans="1:10" s="29" customFormat="1" ht="48" customHeight="1" x14ac:dyDescent="0.2">
      <c r="A14" s="183"/>
      <c r="B14" s="28">
        <f>+Identificacion!C12</f>
        <v>7</v>
      </c>
      <c r="C14" s="53" t="str">
        <f>IF(Identificacion!D12&lt;&gt;"",Identificacion!D12,"")</f>
        <v>Manejo inadecuado de la Caja menor</v>
      </c>
      <c r="D14" s="35">
        <v>3</v>
      </c>
      <c r="E14" s="30" t="str">
        <f t="shared" si="0"/>
        <v>Posible</v>
      </c>
      <c r="F14" s="50">
        <v>20</v>
      </c>
      <c r="G14" s="47" t="str">
        <f t="shared" si="1"/>
        <v>Catastrofico</v>
      </c>
      <c r="H14" s="49">
        <f t="shared" si="2"/>
        <v>60</v>
      </c>
      <c r="I14" s="63" t="str">
        <f t="shared" si="3"/>
        <v>Extrema</v>
      </c>
      <c r="J14" s="65" t="s">
        <v>86</v>
      </c>
    </row>
    <row r="15" spans="1:10" s="29" customFormat="1" ht="48" hidden="1" customHeight="1" x14ac:dyDescent="0.2">
      <c r="A15" s="183"/>
      <c r="B15" s="28">
        <f>+Identificacion!C13</f>
        <v>8</v>
      </c>
      <c r="C15" s="34" t="str">
        <f>IF(Identificacion!D13&lt;&gt;"",Identificacion!D13,"")</f>
        <v/>
      </c>
      <c r="D15" s="35"/>
      <c r="E15" s="30" t="str">
        <f t="shared" si="0"/>
        <v/>
      </c>
      <c r="F15" s="50"/>
      <c r="G15" s="47" t="str">
        <f t="shared" si="1"/>
        <v/>
      </c>
      <c r="H15" s="49" t="str">
        <f t="shared" si="2"/>
        <v/>
      </c>
      <c r="I15" s="64" t="str">
        <f t="shared" si="3"/>
        <v/>
      </c>
      <c r="J15" s="33"/>
    </row>
    <row r="16" spans="1:10" s="29" customFormat="1" ht="48" hidden="1" customHeight="1" x14ac:dyDescent="0.2">
      <c r="A16" s="183"/>
      <c r="B16" s="28">
        <f>+Identificacion!C14</f>
        <v>9</v>
      </c>
      <c r="C16" s="34" t="str">
        <f>IF(Identificacion!D14&lt;&gt;"",Identificacion!D14,"")</f>
        <v/>
      </c>
      <c r="D16" s="35"/>
      <c r="E16" s="30" t="str">
        <f t="shared" si="0"/>
        <v/>
      </c>
      <c r="F16" s="50"/>
      <c r="G16" s="47" t="str">
        <f t="shared" si="1"/>
        <v/>
      </c>
      <c r="H16" s="49" t="str">
        <f t="shared" si="2"/>
        <v/>
      </c>
      <c r="I16" s="64" t="str">
        <f t="shared" si="3"/>
        <v/>
      </c>
      <c r="J16" s="33"/>
    </row>
    <row r="17" spans="1:10" s="29" customFormat="1" ht="48" hidden="1" customHeight="1" x14ac:dyDescent="0.2">
      <c r="A17" s="183"/>
      <c r="B17" s="28">
        <f>+Identificacion!C15</f>
        <v>10</v>
      </c>
      <c r="C17" s="34" t="str">
        <f>IF(Identificacion!D15&lt;&gt;"",Identificacion!D15,"")</f>
        <v/>
      </c>
      <c r="D17" s="35"/>
      <c r="E17" s="30" t="str">
        <f t="shared" si="0"/>
        <v/>
      </c>
      <c r="F17" s="50"/>
      <c r="G17" s="47" t="str">
        <f t="shared" si="1"/>
        <v/>
      </c>
      <c r="H17" s="49" t="str">
        <f t="shared" si="2"/>
        <v/>
      </c>
      <c r="I17" s="64" t="str">
        <f t="shared" si="3"/>
        <v/>
      </c>
      <c r="J17" s="33"/>
    </row>
    <row r="18" spans="1:10" s="29" customFormat="1" ht="48" hidden="1" customHeight="1" x14ac:dyDescent="0.2">
      <c r="A18" s="183"/>
      <c r="B18" s="28">
        <f>+Identificacion!C16</f>
        <v>11</v>
      </c>
      <c r="C18" s="34" t="str">
        <f>IF(Identificacion!D16&lt;&gt;"",Identificacion!D16,"")</f>
        <v/>
      </c>
      <c r="D18" s="35"/>
      <c r="E18" s="30" t="str">
        <f t="shared" si="0"/>
        <v/>
      </c>
      <c r="F18" s="50"/>
      <c r="G18" s="47" t="str">
        <f t="shared" si="1"/>
        <v/>
      </c>
      <c r="H18" s="49" t="str">
        <f t="shared" si="2"/>
        <v/>
      </c>
      <c r="I18" s="64" t="str">
        <f t="shared" si="3"/>
        <v/>
      </c>
      <c r="J18" s="33"/>
    </row>
    <row r="19" spans="1:10" s="29" customFormat="1" ht="48" hidden="1" customHeight="1" x14ac:dyDescent="0.2">
      <c r="A19" s="183"/>
      <c r="B19" s="115">
        <f>+Identificacion!C17</f>
        <v>12</v>
      </c>
      <c r="C19" s="115" t="str">
        <f>IF(Identificacion!D17&lt;&gt;"",Identificacion!D17,"")</f>
        <v/>
      </c>
      <c r="D19" s="112"/>
      <c r="E19" s="116" t="str">
        <f t="shared" si="0"/>
        <v/>
      </c>
      <c r="F19" s="117"/>
      <c r="G19" s="118" t="str">
        <f t="shared" si="1"/>
        <v/>
      </c>
      <c r="H19" s="88" t="str">
        <f t="shared" si="2"/>
        <v/>
      </c>
      <c r="I19" s="119" t="str">
        <f t="shared" si="3"/>
        <v/>
      </c>
      <c r="J19" s="120"/>
    </row>
    <row r="20" spans="1:10" s="71" customFormat="1" ht="17.25" customHeight="1" x14ac:dyDescent="0.2">
      <c r="A20" s="114"/>
      <c r="B20" s="114"/>
      <c r="C20" s="113"/>
      <c r="D20" s="23"/>
      <c r="E20" s="114"/>
      <c r="F20" s="23"/>
      <c r="G20" s="114"/>
      <c r="H20" s="66"/>
      <c r="I20" s="66"/>
      <c r="J20" s="66"/>
    </row>
    <row r="21" spans="1:10" s="22" customFormat="1" ht="14.25" customHeight="1" x14ac:dyDescent="0.2">
      <c r="A21" s="177" t="s">
        <v>60</v>
      </c>
      <c r="B21" s="177"/>
      <c r="C21" s="177"/>
      <c r="D21" s="177"/>
      <c r="E21" s="178" t="s">
        <v>61</v>
      </c>
      <c r="F21" s="179"/>
      <c r="G21" s="179"/>
      <c r="H21" s="179"/>
      <c r="I21" s="180"/>
      <c r="J21" s="121" t="s">
        <v>62</v>
      </c>
    </row>
    <row r="22" spans="1:10" s="22" customFormat="1" ht="227.25" customHeight="1" x14ac:dyDescent="0.2">
      <c r="A22" s="122" t="str">
        <f>Identificacion!A20</f>
        <v>Nombres:
 Willian G. Achicanoy Largacha , 
Nicanor Vasquez Alban
Constanza Jimenez Trujillo
Biviana Martinez Uscategui
Rodrigo Gomez Duque
Janeth Cardona Marin</v>
      </c>
      <c r="B22" s="122"/>
      <c r="C22" s="122"/>
      <c r="D22" s="122"/>
      <c r="E22" s="122" t="str">
        <f>Identificacion!E20</f>
        <v>Nombre: 
Maria Victoria Machado Anaya
Yamile Hernandez Cortes</v>
      </c>
      <c r="F22" s="122"/>
      <c r="G22" s="122"/>
      <c r="H22" s="122"/>
      <c r="I22" s="122"/>
      <c r="J22" s="61" t="s">
        <v>120</v>
      </c>
    </row>
    <row r="23" spans="1:10" s="22" customFormat="1" ht="57" customHeight="1" x14ac:dyDescent="0.2">
      <c r="A23" s="182" t="s">
        <v>123</v>
      </c>
      <c r="B23" s="168"/>
      <c r="C23" s="168"/>
      <c r="D23" s="169"/>
      <c r="E23" s="167" t="s">
        <v>124</v>
      </c>
      <c r="F23" s="168"/>
      <c r="G23" s="168"/>
      <c r="H23" s="168"/>
      <c r="I23" s="169"/>
      <c r="J23" s="61" t="s">
        <v>156</v>
      </c>
    </row>
    <row r="24" spans="1:10" s="22" customFormat="1" ht="14.25" customHeight="1" x14ac:dyDescent="0.2">
      <c r="A24" s="181" t="s">
        <v>154</v>
      </c>
      <c r="B24" s="181"/>
      <c r="C24" s="181"/>
      <c r="D24" s="181"/>
      <c r="E24" s="181" t="s">
        <v>155</v>
      </c>
      <c r="F24" s="181"/>
      <c r="G24" s="181"/>
      <c r="H24" s="181"/>
      <c r="I24" s="181"/>
      <c r="J24" s="9"/>
    </row>
    <row r="25" spans="1:10" s="22" customFormat="1" ht="12.75" x14ac:dyDescent="0.2">
      <c r="J25" s="67"/>
    </row>
    <row r="26" spans="1:10" s="4" customFormat="1" ht="12.75" x14ac:dyDescent="0.2">
      <c r="J26" s="68"/>
    </row>
    <row r="27" spans="1:10" s="18" customFormat="1" ht="11.25" x14ac:dyDescent="0.2">
      <c r="A27" s="18" t="s">
        <v>91</v>
      </c>
      <c r="J27" s="69"/>
    </row>
    <row r="28" spans="1:10" s="17" customFormat="1" x14ac:dyDescent="0.2">
      <c r="A28" s="18"/>
      <c r="J28" s="70"/>
    </row>
  </sheetData>
  <sheetProtection formatCells="0" formatColumns="0" formatRows="0" insertColumns="0" insertRows="0" insertHyperlinks="0" deleteColumns="0" deleteRows="0" sort="0" autoFilter="0" pivotTables="0"/>
  <dataConsolidate/>
  <mergeCells count="20">
    <mergeCell ref="E24:I24"/>
    <mergeCell ref="A24:D24"/>
    <mergeCell ref="A23:D23"/>
    <mergeCell ref="E23:I23"/>
    <mergeCell ref="A5:A7"/>
    <mergeCell ref="D5:G5"/>
    <mergeCell ref="H5:I5"/>
    <mergeCell ref="A8:A19"/>
    <mergeCell ref="J5:J7"/>
    <mergeCell ref="A22:D22"/>
    <mergeCell ref="E22:I22"/>
    <mergeCell ref="A21:D21"/>
    <mergeCell ref="E21:I21"/>
    <mergeCell ref="A1:A2"/>
    <mergeCell ref="A3:A4"/>
    <mergeCell ref="F6:G6"/>
    <mergeCell ref="H6:I6"/>
    <mergeCell ref="D6:E6"/>
    <mergeCell ref="B5:C7"/>
    <mergeCell ref="B1:I4"/>
  </mergeCells>
  <phoneticPr fontId="1" type="noConversion"/>
  <conditionalFormatting sqref="I8:I19">
    <cfRule type="containsText" dxfId="19" priority="1" operator="containsText" text="Alta">
      <formula>NOT(ISERROR(SEARCH("Alta",I8)))</formula>
    </cfRule>
    <cfRule type="containsText" dxfId="18" priority="2" operator="containsText" text="Baja">
      <formula>NOT(ISERROR(SEARCH("Baja",I8)))</formula>
    </cfRule>
    <cfRule type="containsText" dxfId="17" priority="3" operator="containsText" text="Moderada">
      <formula>NOT(ISERROR(SEARCH("Moderada",I8)))</formula>
    </cfRule>
    <cfRule type="containsText" dxfId="16" priority="4" operator="containsText" text="Extrema">
      <formula>NOT(ISERROR(SEARCH("Extrema",I8)))</formula>
    </cfRule>
  </conditionalFormatting>
  <dataValidations count="6">
    <dataValidation type="custom" allowBlank="1" showInputMessage="1" showErrorMessage="1" error="No modifique esta celda. _x000a_El Resultado se asigna automaticamente según el valor.  " sqref="E8:E19">
      <formula1>IF(D8=1,"Excepcional", IF(D8=2,"Improbable",IF(D8=3,"Posible",IF(D8=4,"Es Probable",IF(D8=5,"Es muy seguro","")))))</formula1>
    </dataValidation>
    <dataValidation type="custom" allowBlank="1" showInputMessage="1" showErrorMessage="1" error="Este celda es calculada. Los valores permitidos son 5, 10 y 20" sqref="G8:G19">
      <formula1>IF(F8=5,"Moderado", IF(F8=10,"Mayor",IF(F8=20,"Catastrofico","")))</formula1>
    </dataValidation>
    <dataValidation type="custom" allowBlank="1" showInputMessage="1" showErrorMessage="1" sqref="Y8:Y19 A22:I22 H8:H19 A8:C19">
      <formula1>""</formula1>
    </dataValidation>
    <dataValidation type="list" allowBlank="1" showInputMessage="1" showErrorMessage="1" sqref="D8:D19">
      <formula1>"1, 2, 3, 4, 5"</formula1>
    </dataValidation>
    <dataValidation type="list" allowBlank="1" showInputMessage="1" showErrorMessage="1" error="Rangos permitidos:_x000a__x000a_1 -5 : Moderado_x000a_6 - 11 : Mayor_x000a_12 -18 : Catastrófico" sqref="F9:F19">
      <formula1>"5, 10, 20"</formula1>
    </dataValidation>
    <dataValidation type="list" allowBlank="1" showInputMessage="1" showErrorMessage="1" error="Esta celda es calculada. Los valores permitidos son 5, 10 y 20" sqref="F8">
      <formula1>"5, 10, 20"</formula1>
    </dataValidation>
  </dataValidations>
  <printOptions horizontalCentered="1" verticalCentered="1"/>
  <pageMargins left="0.39370078740157483" right="0.39370078740157483" top="0.55118110236220474" bottom="0.35433070866141736" header="0.31496062992125984" footer="0.31496062992125984"/>
  <pageSetup scale="55" orientation="landscape" r:id="rId1"/>
  <drawing r:id="rId2"/>
  <legacyDrawing r:id="rId3"/>
  <oleObjects>
    <mc:AlternateContent xmlns:mc="http://schemas.openxmlformats.org/markup-compatibility/2006">
      <mc:Choice Requires="x14">
        <oleObject progId="Word.Picture.8" shapeId="5195" r:id="rId4">
          <objectPr defaultSize="0" autoPict="0" r:id="rId5">
            <anchor moveWithCells="1" sizeWithCells="1">
              <from>
                <xdr:col>0</xdr:col>
                <xdr:colOff>0</xdr:colOff>
                <xdr:row>1</xdr:row>
                <xdr:rowOff>76200</xdr:rowOff>
              </from>
              <to>
                <xdr:col>0</xdr:col>
                <xdr:colOff>9525</xdr:colOff>
                <xdr:row>3</xdr:row>
                <xdr:rowOff>133350</xdr:rowOff>
              </to>
            </anchor>
          </objectPr>
        </oleObject>
      </mc:Choice>
      <mc:Fallback>
        <oleObject progId="Word.Picture.8" shapeId="5195" r:id="rId4"/>
      </mc:Fallback>
    </mc:AlternateContent>
    <mc:AlternateContent xmlns:mc="http://schemas.openxmlformats.org/markup-compatibility/2006">
      <mc:Choice Requires="x14">
        <oleObject progId="Word.Picture.8" shapeId="5200" r:id="rId6">
          <objectPr defaultSize="0" autoPict="0" r:id="rId5">
            <anchor moveWithCells="1" sizeWithCells="1">
              <from>
                <xdr:col>0</xdr:col>
                <xdr:colOff>0</xdr:colOff>
                <xdr:row>1</xdr:row>
                <xdr:rowOff>76200</xdr:rowOff>
              </from>
              <to>
                <xdr:col>0</xdr:col>
                <xdr:colOff>9525</xdr:colOff>
                <xdr:row>3</xdr:row>
                <xdr:rowOff>133350</xdr:rowOff>
              </to>
            </anchor>
          </objectPr>
        </oleObject>
      </mc:Choice>
      <mc:Fallback>
        <oleObject progId="Word.Picture.8" shapeId="5200" r:id="rId6"/>
      </mc:Fallback>
    </mc:AlternateContent>
    <mc:AlternateContent xmlns:mc="http://schemas.openxmlformats.org/markup-compatibility/2006">
      <mc:Choice Requires="x14">
        <oleObject progId="Word.Picture.8" shapeId="5377" r:id="rId7">
          <objectPr defaultSize="0" autoPict="0" r:id="rId5">
            <anchor moveWithCells="1" sizeWithCells="1">
              <from>
                <xdr:col>0</xdr:col>
                <xdr:colOff>0</xdr:colOff>
                <xdr:row>1</xdr:row>
                <xdr:rowOff>76200</xdr:rowOff>
              </from>
              <to>
                <xdr:col>0</xdr:col>
                <xdr:colOff>9525</xdr:colOff>
                <xdr:row>3</xdr:row>
                <xdr:rowOff>133350</xdr:rowOff>
              </to>
            </anchor>
          </objectPr>
        </oleObject>
      </mc:Choice>
      <mc:Fallback>
        <oleObject progId="Word.Picture.8" shapeId="5377" r:id="rId7"/>
      </mc:Fallback>
    </mc:AlternateContent>
    <mc:AlternateContent xmlns:mc="http://schemas.openxmlformats.org/markup-compatibility/2006">
      <mc:Choice Requires="x14">
        <oleObject progId="Word.Picture.8" shapeId="5378" r:id="rId8">
          <objectPr defaultSize="0" autoPict="0" r:id="rId5">
            <anchor moveWithCells="1" sizeWithCells="1">
              <from>
                <xdr:col>0</xdr:col>
                <xdr:colOff>571500</xdr:colOff>
                <xdr:row>1</xdr:row>
                <xdr:rowOff>95250</xdr:rowOff>
              </from>
              <to>
                <xdr:col>0</xdr:col>
                <xdr:colOff>962025</xdr:colOff>
                <xdr:row>2</xdr:row>
                <xdr:rowOff>200025</xdr:rowOff>
              </to>
            </anchor>
          </objectPr>
        </oleObject>
      </mc:Choice>
      <mc:Fallback>
        <oleObject progId="Word.Picture.8" shapeId="5378" r:id="rId8"/>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Y20"/>
  <sheetViews>
    <sheetView view="pageBreakPreview" topLeftCell="A13" zoomScale="60" zoomScaleNormal="100" workbookViewId="0">
      <selection activeCell="M3" sqref="M3:O3"/>
    </sheetView>
  </sheetViews>
  <sheetFormatPr baseColWidth="10" defaultColWidth="16.140625" defaultRowHeight="14.25" x14ac:dyDescent="0.2"/>
  <cols>
    <col min="1" max="1" width="37.5703125" style="7" customWidth="1"/>
    <col min="2" max="2" width="3.28515625" style="7" bestFit="1" customWidth="1"/>
    <col min="3" max="3" width="32.140625" style="7" bestFit="1" customWidth="1"/>
    <col min="4" max="4" width="13.42578125" style="7" customWidth="1"/>
    <col min="5" max="5" width="46.85546875" style="7" customWidth="1"/>
    <col min="6" max="6" width="12" style="7" customWidth="1"/>
    <col min="7" max="7" width="12.85546875" style="7" customWidth="1"/>
    <col min="8" max="8" width="11.28515625" style="7" customWidth="1"/>
    <col min="9" max="9" width="3.7109375" style="7" customWidth="1"/>
    <col min="10" max="10" width="14.5703125" style="7" customWidth="1"/>
    <col min="11" max="11" width="3.85546875" style="7" customWidth="1"/>
    <col min="12" max="12" width="13.140625" style="7" bestFit="1" customWidth="1"/>
    <col min="13" max="13" width="4.140625" style="7" customWidth="1"/>
    <col min="14" max="14" width="12.28515625" style="7" customWidth="1"/>
    <col min="15" max="15" width="15.5703125" style="7" customWidth="1"/>
    <col min="16" max="24" width="16.140625" style="7"/>
    <col min="25" max="25" width="3.28515625" style="7" hidden="1" customWidth="1"/>
    <col min="26" max="16384" width="16.140625" style="7"/>
  </cols>
  <sheetData>
    <row r="1" spans="1:25" s="3" customFormat="1" ht="16.5" customHeight="1" x14ac:dyDescent="0.2">
      <c r="A1" s="129" t="s">
        <v>24</v>
      </c>
      <c r="B1" s="191"/>
      <c r="C1" s="192"/>
      <c r="D1" s="197" t="s">
        <v>59</v>
      </c>
      <c r="E1" s="197"/>
      <c r="F1" s="197"/>
      <c r="G1" s="197"/>
      <c r="H1" s="197"/>
      <c r="I1" s="197"/>
      <c r="J1" s="197"/>
      <c r="K1" s="197"/>
      <c r="L1" s="198"/>
      <c r="M1" s="187" t="s">
        <v>66</v>
      </c>
      <c r="N1" s="188"/>
      <c r="O1" s="189"/>
    </row>
    <row r="2" spans="1:25" s="3" customFormat="1" ht="16.5" customHeight="1" x14ac:dyDescent="0.2">
      <c r="A2" s="193"/>
      <c r="B2" s="194"/>
      <c r="C2" s="134"/>
      <c r="D2" s="199"/>
      <c r="E2" s="199"/>
      <c r="F2" s="199"/>
      <c r="G2" s="199"/>
      <c r="H2" s="199"/>
      <c r="I2" s="199"/>
      <c r="J2" s="199"/>
      <c r="K2" s="199"/>
      <c r="L2" s="200"/>
      <c r="M2" s="187" t="s">
        <v>64</v>
      </c>
      <c r="N2" s="188"/>
      <c r="O2" s="189"/>
    </row>
    <row r="3" spans="1:25" s="3" customFormat="1" ht="28.5" customHeight="1" x14ac:dyDescent="0.2">
      <c r="A3" s="19"/>
      <c r="B3" s="6"/>
      <c r="C3" s="20"/>
      <c r="D3" s="199"/>
      <c r="E3" s="199"/>
      <c r="F3" s="199"/>
      <c r="G3" s="199"/>
      <c r="H3" s="199"/>
      <c r="I3" s="199"/>
      <c r="J3" s="199"/>
      <c r="K3" s="199"/>
      <c r="L3" s="200"/>
      <c r="M3" s="187" t="s">
        <v>160</v>
      </c>
      <c r="N3" s="188"/>
      <c r="O3" s="189"/>
    </row>
    <row r="4" spans="1:25" s="3" customFormat="1" ht="17.25" customHeight="1" x14ac:dyDescent="0.2">
      <c r="A4" s="195" t="s">
        <v>25</v>
      </c>
      <c r="B4" s="186"/>
      <c r="C4" s="136"/>
      <c r="D4" s="201"/>
      <c r="E4" s="201"/>
      <c r="F4" s="201"/>
      <c r="G4" s="201"/>
      <c r="H4" s="201"/>
      <c r="I4" s="201"/>
      <c r="J4" s="201"/>
      <c r="K4" s="201"/>
      <c r="L4" s="202"/>
      <c r="M4" s="187" t="s">
        <v>4</v>
      </c>
      <c r="N4" s="188"/>
      <c r="O4" s="189"/>
    </row>
    <row r="5" spans="1:25" s="44" customFormat="1" ht="45.75" customHeight="1" x14ac:dyDescent="0.2">
      <c r="A5" s="170" t="s">
        <v>10</v>
      </c>
      <c r="B5" s="171" t="s">
        <v>11</v>
      </c>
      <c r="C5" s="172"/>
      <c r="D5" s="170" t="s">
        <v>73</v>
      </c>
      <c r="E5" s="170" t="s">
        <v>74</v>
      </c>
      <c r="F5" s="170" t="s">
        <v>75</v>
      </c>
      <c r="G5" s="170" t="s">
        <v>54</v>
      </c>
      <c r="H5" s="170"/>
      <c r="I5" s="170" t="s">
        <v>56</v>
      </c>
      <c r="J5" s="170"/>
      <c r="K5" s="170"/>
      <c r="L5" s="170"/>
      <c r="M5" s="196" t="s">
        <v>19</v>
      </c>
      <c r="N5" s="196"/>
      <c r="O5" s="170" t="s">
        <v>57</v>
      </c>
    </row>
    <row r="6" spans="1:25" s="44" customFormat="1" ht="42" customHeight="1" x14ac:dyDescent="0.2">
      <c r="A6" s="170"/>
      <c r="B6" s="173"/>
      <c r="C6" s="174"/>
      <c r="D6" s="170"/>
      <c r="E6" s="170"/>
      <c r="F6" s="170"/>
      <c r="G6" s="190" t="s">
        <v>12</v>
      </c>
      <c r="H6" s="190" t="s">
        <v>55</v>
      </c>
      <c r="I6" s="170" t="s">
        <v>17</v>
      </c>
      <c r="J6" s="170"/>
      <c r="K6" s="170" t="s">
        <v>18</v>
      </c>
      <c r="L6" s="170"/>
      <c r="M6" s="170" t="s">
        <v>20</v>
      </c>
      <c r="N6" s="170"/>
      <c r="O6" s="170"/>
    </row>
    <row r="7" spans="1:25" s="46" customFormat="1" ht="34.5" customHeight="1" x14ac:dyDescent="0.2">
      <c r="A7" s="170"/>
      <c r="B7" s="175"/>
      <c r="C7" s="176"/>
      <c r="D7" s="170"/>
      <c r="E7" s="170"/>
      <c r="F7" s="170"/>
      <c r="G7" s="190"/>
      <c r="H7" s="190"/>
      <c r="I7" s="43" t="s">
        <v>0</v>
      </c>
      <c r="J7" s="43" t="s">
        <v>1</v>
      </c>
      <c r="K7" s="43" t="s">
        <v>0</v>
      </c>
      <c r="L7" s="43" t="s">
        <v>1</v>
      </c>
      <c r="M7" s="45" t="s">
        <v>8</v>
      </c>
      <c r="N7" s="43" t="s">
        <v>9</v>
      </c>
      <c r="O7" s="170"/>
    </row>
    <row r="8" spans="1:25" s="5" customFormat="1" ht="147.75" customHeight="1" thickBot="1" x14ac:dyDescent="0.25">
      <c r="A8" s="184" t="str">
        <f>+Análisis!A8</f>
        <v>M7P3 Administrar la Información  de los Hechos Económicos</v>
      </c>
      <c r="B8" s="81">
        <f>+Análisis!B8</f>
        <v>1</v>
      </c>
      <c r="C8" s="86" t="str">
        <f>+Análisis!C8</f>
        <v>Uso ilegal  del recurso tecnologico (usuarios y roles para el sistema de gestion financiera-SAP), para el favorecimiento particular y/o de terceros.</v>
      </c>
      <c r="D8" s="87" t="str">
        <f>+Análisis!I8</f>
        <v>Extrema</v>
      </c>
      <c r="E8" s="51" t="s">
        <v>125</v>
      </c>
      <c r="F8" s="72" t="s">
        <v>87</v>
      </c>
      <c r="G8" s="52" t="s">
        <v>82</v>
      </c>
      <c r="H8" s="35">
        <v>45</v>
      </c>
      <c r="I8" s="81">
        <v>3</v>
      </c>
      <c r="J8" s="90" t="str">
        <f>IF(I8=1,"Excepcional", IF(I8=2,"Improbable",IF(I8=3,"Posible",IF(I8=4,"Es Probable",IF(I8=5,"Es muy seguro","")))))</f>
        <v>Posible</v>
      </c>
      <c r="K8" s="81">
        <v>20</v>
      </c>
      <c r="L8" s="90" t="str">
        <f>IF(K8=5,"Moderado", IF(K8=10,"Mayor",IF(K8=20,"Catastrofico","")))</f>
        <v>Catastrofico</v>
      </c>
      <c r="M8" s="88">
        <f>IF(K8*I8&gt;0,K8*I8,"")</f>
        <v>60</v>
      </c>
      <c r="N8" s="88" t="str">
        <f>IF(AND(M8&gt;4,M8&lt;11),"Baja",IF(AND(M8&gt;14,M8&lt;26),"Moderada",IF(AND(M8&gt;29,M8&lt;51),"Alta",IF(AND(M8&gt;59,M8&lt;=100),"Extrema",""))))</f>
        <v>Extrema</v>
      </c>
      <c r="O8" s="81" t="s">
        <v>86</v>
      </c>
      <c r="Y8" s="5" t="str">
        <f>I8&amp;K8</f>
        <v>320</v>
      </c>
    </row>
    <row r="9" spans="1:25" s="5" customFormat="1" ht="111.75" customHeight="1" x14ac:dyDescent="0.2">
      <c r="A9" s="185"/>
      <c r="B9" s="96">
        <f>+Análisis!B9</f>
        <v>2</v>
      </c>
      <c r="C9" s="105" t="str">
        <f>+Análisis!C9</f>
        <v xml:space="preserve">Favorecimiento particular y/o de terceros  en la revision de Cuentas por Pagar de acuerdo al orden de llegada a la Subdirecciòn de Contadurìa. </v>
      </c>
      <c r="D9" s="104" t="str">
        <f>+Análisis!I9</f>
        <v>Extrema</v>
      </c>
      <c r="E9" s="103" t="s">
        <v>145</v>
      </c>
      <c r="F9" s="99" t="s">
        <v>87</v>
      </c>
      <c r="G9" s="99" t="s">
        <v>82</v>
      </c>
      <c r="H9" s="96">
        <v>45</v>
      </c>
      <c r="I9" s="98">
        <v>3</v>
      </c>
      <c r="J9" s="102" t="str">
        <f t="shared" ref="J9" si="0">IF(I9=1,"Excepcional", IF(I9=2,"Improbable",IF(I9=3,"Posible",IF(I9=4,"Es Probable",IF(I9=5,"Es muy seguro","")))))</f>
        <v>Posible</v>
      </c>
      <c r="K9" s="98">
        <v>20</v>
      </c>
      <c r="L9" s="102" t="str">
        <f t="shared" ref="L9" si="1">IF(K9=5,"Moderado", IF(K9=10,"Mayor",IF(K9=20,"Catastrofico","")))</f>
        <v>Catastrofico</v>
      </c>
      <c r="M9" s="101">
        <f>IF(K9*I9&gt;0,K9*I9,"")</f>
        <v>60</v>
      </c>
      <c r="N9" s="101" t="str">
        <f t="shared" ref="N9" si="2">IF(AND(M9&gt;4,M9&lt;11),"Baja",IF(AND(M9&gt;14,M9&lt;26),"Moderada",IF(AND(M9&gt;29,M9&lt;51),"Alta",IF(AND(M9&gt;59,M9&lt;=100),"Extrema",""))))</f>
        <v>Extrema</v>
      </c>
      <c r="O9" s="96" t="s">
        <v>86</v>
      </c>
      <c r="Y9" s="5" t="str">
        <f>I9&amp;K9</f>
        <v>320</v>
      </c>
    </row>
    <row r="10" spans="1:25" s="16" customFormat="1" ht="163.5" customHeight="1" x14ac:dyDescent="0.2">
      <c r="A10" s="185"/>
      <c r="B10" s="83">
        <f>+Análisis!B10</f>
        <v>3</v>
      </c>
      <c r="C10" s="86" t="str">
        <f>+Análisis!C10</f>
        <v>Favorecimiento particular y/o a terceros en la aplicaciòn de las tarifas de  tabla de retenciòn en la fuente  expedida por la DIAN,  Planilla Pila aportes seguridad social y parafiscales y demas requisitos legales exigidos en la revisiòn de las cuentas por pagar</v>
      </c>
      <c r="D10" s="83" t="str">
        <f>+Análisis!I10</f>
        <v>Extrema</v>
      </c>
      <c r="E10" s="51" t="s">
        <v>98</v>
      </c>
      <c r="F10" s="72" t="s">
        <v>87</v>
      </c>
      <c r="G10" s="72" t="s">
        <v>82</v>
      </c>
      <c r="H10" s="81">
        <v>45</v>
      </c>
      <c r="I10" s="85">
        <v>3</v>
      </c>
      <c r="J10" s="92" t="str">
        <f t="shared" ref="J10" si="3">IF(I10=1,"Excepcional", IF(I10=2,"Improbable",IF(I10=3,"Posible",IF(I10=4,"Es Probable",IF(I10=5,"Es muy seguro","")))))</f>
        <v>Posible</v>
      </c>
      <c r="K10" s="82">
        <v>20</v>
      </c>
      <c r="L10" s="92" t="str">
        <f t="shared" ref="L10" si="4">IF(K10=5,"Moderado", IF(K10=10,"Mayor",IF(K10=20,"Catastrofico","")))</f>
        <v>Catastrofico</v>
      </c>
      <c r="M10" s="91">
        <f>IF(K10*I10&gt;0,K10*I10,"")</f>
        <v>60</v>
      </c>
      <c r="N10" s="89" t="str">
        <f t="shared" ref="N10:N14" si="5">IF(AND(M10&gt;4,M10&lt;11),"Baja",IF(AND(M10&gt;14,M10&lt;26),"Moderada",IF(AND(M10&gt;29,M10&lt;51),"Alta",IF(AND(M10&gt;59,M10&lt;=100),"Extrema",""))))</f>
        <v>Extrema</v>
      </c>
      <c r="O10" s="96" t="s">
        <v>86</v>
      </c>
      <c r="Y10" s="5" t="str">
        <f>I10&amp;K10</f>
        <v>320</v>
      </c>
    </row>
    <row r="11" spans="1:25" s="16" customFormat="1" ht="138" customHeight="1" x14ac:dyDescent="0.2">
      <c r="A11" s="185"/>
      <c r="B11" s="81">
        <v>4</v>
      </c>
      <c r="C11" s="86" t="str">
        <f>+Análisis!C11</f>
        <v>Uso indebido de la información contable y financiera  para obtener un beneficio particular o de terceros</v>
      </c>
      <c r="D11" s="75" t="str">
        <f>+Análisis!I11</f>
        <v>Extrema</v>
      </c>
      <c r="E11" s="51" t="s">
        <v>125</v>
      </c>
      <c r="F11" s="74" t="s">
        <v>87</v>
      </c>
      <c r="G11" s="84" t="s">
        <v>82</v>
      </c>
      <c r="H11" s="96">
        <v>45</v>
      </c>
      <c r="I11" s="100">
        <v>3</v>
      </c>
      <c r="J11" s="92" t="str">
        <f t="shared" ref="J11" si="6">IF(I11=1,"Excepcional", IF(I11=2,"Improbable",IF(I11=3,"Posible",IF(I11=4,"Es Probable",IF(I11=5,"Es muy seguro","")))))</f>
        <v>Posible</v>
      </c>
      <c r="K11" s="97">
        <v>20</v>
      </c>
      <c r="L11" s="92" t="str">
        <f t="shared" ref="L11:L14" si="7">IF(K11=5,"Moderado", IF(K11=10,"Mayor",IF(K11=20,"Catastrofico","")))</f>
        <v>Catastrofico</v>
      </c>
      <c r="M11" s="91">
        <f t="shared" ref="M11:M14" si="8">IF(K11*I11&gt;0,K11*I11,"")</f>
        <v>60</v>
      </c>
      <c r="N11" s="89" t="str">
        <f t="shared" si="5"/>
        <v>Extrema</v>
      </c>
      <c r="O11" s="96" t="s">
        <v>86</v>
      </c>
    </row>
    <row r="12" spans="1:25" s="5" customFormat="1" ht="145.5" customHeight="1" x14ac:dyDescent="0.2">
      <c r="A12" s="185"/>
      <c r="B12" s="81">
        <v>5</v>
      </c>
      <c r="C12" s="86" t="str">
        <f>+Análisis!C12</f>
        <v>Tráfico de influencias en la expedición de certificaciones en beneficio de terceros</v>
      </c>
      <c r="D12" s="75" t="str">
        <f>+Análisis!I12</f>
        <v>Extrema</v>
      </c>
      <c r="E12" s="51" t="s">
        <v>98</v>
      </c>
      <c r="F12" s="93" t="s">
        <v>87</v>
      </c>
      <c r="G12" s="84" t="s">
        <v>82</v>
      </c>
      <c r="H12" s="96">
        <v>45</v>
      </c>
      <c r="I12" s="100">
        <v>3</v>
      </c>
      <c r="J12" s="92" t="str">
        <f t="shared" ref="J12:J14" si="9">IF(I12=1,"Excepcional", IF(I12=2,"Improbable",IF(I12=3,"Posible",IF(I12=4,"Es Probable",IF(I12=5,"Es muy seguro","")))))</f>
        <v>Posible</v>
      </c>
      <c r="K12" s="97">
        <v>20</v>
      </c>
      <c r="L12" s="92" t="str">
        <f t="shared" si="7"/>
        <v>Catastrofico</v>
      </c>
      <c r="M12" s="91">
        <f t="shared" si="8"/>
        <v>60</v>
      </c>
      <c r="N12" s="89" t="str">
        <f t="shared" si="5"/>
        <v>Extrema</v>
      </c>
      <c r="O12" s="96" t="s">
        <v>86</v>
      </c>
    </row>
    <row r="13" spans="1:25" ht="132.75" customHeight="1" x14ac:dyDescent="0.2">
      <c r="A13" s="185"/>
      <c r="B13" s="95">
        <v>6</v>
      </c>
      <c r="C13" s="77" t="str">
        <f>+Análisis!C13</f>
        <v>Utilización  indebida  de los bienes muebles y equipos electronicos  durante su uso para bien propio o de terceros.</v>
      </c>
      <c r="D13" s="75" t="str">
        <f>+Análisis!I13</f>
        <v>Extrema</v>
      </c>
      <c r="E13" s="107" t="s">
        <v>137</v>
      </c>
      <c r="F13" s="93" t="s">
        <v>87</v>
      </c>
      <c r="G13" s="84" t="s">
        <v>82</v>
      </c>
      <c r="H13" s="96">
        <v>45</v>
      </c>
      <c r="I13" s="100">
        <v>3</v>
      </c>
      <c r="J13" s="92" t="str">
        <f t="shared" si="9"/>
        <v>Posible</v>
      </c>
      <c r="K13" s="97">
        <v>20</v>
      </c>
      <c r="L13" s="92" t="str">
        <f t="shared" si="7"/>
        <v>Catastrofico</v>
      </c>
      <c r="M13" s="91">
        <f t="shared" si="8"/>
        <v>60</v>
      </c>
      <c r="N13" s="89" t="str">
        <f t="shared" si="5"/>
        <v>Extrema</v>
      </c>
      <c r="O13" s="96" t="s">
        <v>86</v>
      </c>
    </row>
    <row r="14" spans="1:25" ht="118.5" customHeight="1" x14ac:dyDescent="0.2">
      <c r="A14" s="186"/>
      <c r="B14" s="95">
        <v>7</v>
      </c>
      <c r="C14" s="77" t="str">
        <f>+Análisis!C14</f>
        <v>Manejo inadecuado de la Caja menor</v>
      </c>
      <c r="D14" s="75" t="str">
        <f>+Análisis!I14</f>
        <v>Extrema</v>
      </c>
      <c r="E14" s="106" t="s">
        <v>128</v>
      </c>
      <c r="F14" s="93" t="s">
        <v>87</v>
      </c>
      <c r="G14" s="84" t="s">
        <v>82</v>
      </c>
      <c r="H14" s="96">
        <v>45</v>
      </c>
      <c r="I14" s="100">
        <v>3</v>
      </c>
      <c r="J14" s="92" t="str">
        <f t="shared" si="9"/>
        <v>Posible</v>
      </c>
      <c r="K14" s="97">
        <v>20</v>
      </c>
      <c r="L14" s="92" t="str">
        <f t="shared" si="7"/>
        <v>Catastrofico</v>
      </c>
      <c r="M14" s="91">
        <f t="shared" si="8"/>
        <v>60</v>
      </c>
      <c r="N14" s="89" t="str">
        <f t="shared" si="5"/>
        <v>Extrema</v>
      </c>
      <c r="O14" s="96" t="s">
        <v>86</v>
      </c>
    </row>
    <row r="15" spans="1:25" s="8" customFormat="1" ht="14.25" customHeight="1" x14ac:dyDescent="0.2">
      <c r="A15" s="206" t="s">
        <v>60</v>
      </c>
      <c r="B15" s="207"/>
      <c r="C15" s="207"/>
      <c r="D15" s="207"/>
      <c r="E15" s="208"/>
      <c r="F15" s="206" t="s">
        <v>90</v>
      </c>
      <c r="G15" s="207"/>
      <c r="H15" s="207"/>
      <c r="I15" s="207"/>
      <c r="J15" s="207"/>
      <c r="K15" s="207"/>
      <c r="L15" s="207"/>
      <c r="M15" s="207"/>
      <c r="N15" s="207"/>
      <c r="O15" s="208"/>
    </row>
    <row r="16" spans="1:25" s="8" customFormat="1" ht="250.5" customHeight="1" x14ac:dyDescent="0.2">
      <c r="A16" s="210" t="str">
        <f>Identificacion!A20</f>
        <v>Nombres:
 Willian G. Achicanoy Largacha , 
Nicanor Vasquez Alban
Constanza Jimenez Trujillo
Biviana Martinez Uscategui
Rodrigo Gomez Duque
Janeth Cardona Marin</v>
      </c>
      <c r="B16" s="211"/>
      <c r="C16" s="211"/>
      <c r="D16" s="211"/>
      <c r="E16" s="212"/>
      <c r="F16" s="167" t="str">
        <f>Identificacion!E20</f>
        <v>Nombre: 
Maria Victoria Machado Anaya
Yamile Hernandez Cortes</v>
      </c>
      <c r="G16" s="168"/>
      <c r="H16" s="168"/>
      <c r="I16" s="168"/>
      <c r="J16" s="168"/>
      <c r="K16" s="168"/>
      <c r="L16" s="168"/>
      <c r="M16" s="168"/>
      <c r="N16" s="168"/>
      <c r="O16" s="169"/>
    </row>
    <row r="17" spans="1:15" s="8" customFormat="1" ht="60" customHeight="1" x14ac:dyDescent="0.2">
      <c r="A17" s="167" t="s">
        <v>2</v>
      </c>
      <c r="B17" s="168"/>
      <c r="C17" s="168"/>
      <c r="D17" s="168"/>
      <c r="E17" s="169"/>
      <c r="F17" s="167" t="s">
        <v>2</v>
      </c>
      <c r="G17" s="168"/>
      <c r="H17" s="168"/>
      <c r="I17" s="168"/>
      <c r="J17" s="168"/>
      <c r="K17" s="168"/>
      <c r="L17" s="168"/>
      <c r="M17" s="168"/>
      <c r="N17" s="168"/>
      <c r="O17" s="169"/>
    </row>
    <row r="18" spans="1:15" s="8" customFormat="1" ht="24.75" customHeight="1" x14ac:dyDescent="0.2">
      <c r="A18" s="203" t="s">
        <v>154</v>
      </c>
      <c r="B18" s="204"/>
      <c r="C18" s="204"/>
      <c r="D18" s="204"/>
      <c r="E18" s="205"/>
      <c r="F18" s="209" t="s">
        <v>157</v>
      </c>
      <c r="G18" s="166"/>
      <c r="H18" s="166"/>
      <c r="I18" s="166"/>
      <c r="J18" s="166"/>
      <c r="K18" s="166"/>
      <c r="L18" s="166"/>
      <c r="M18" s="166"/>
      <c r="N18" s="166"/>
      <c r="O18" s="165"/>
    </row>
    <row r="19" spans="1:15" s="8" customFormat="1" ht="12.75" x14ac:dyDescent="0.2">
      <c r="F19" s="27"/>
    </row>
    <row r="20" spans="1:15" s="18" customFormat="1" ht="11.25" x14ac:dyDescent="0.2"/>
  </sheetData>
  <sheetProtection formatCells="0" formatColumns="0" formatRows="0" insertColumns="0" insertRows="0" insertHyperlinks="0" deleteColumns="0" deleteRows="0" sort="0" autoFilter="0" pivotTables="0"/>
  <dataConsolidate/>
  <mergeCells count="30">
    <mergeCell ref="A17:E17"/>
    <mergeCell ref="A18:E18"/>
    <mergeCell ref="F15:O15"/>
    <mergeCell ref="F16:O16"/>
    <mergeCell ref="F17:O17"/>
    <mergeCell ref="F18:O18"/>
    <mergeCell ref="A15:E15"/>
    <mergeCell ref="A16:E16"/>
    <mergeCell ref="D1:L4"/>
    <mergeCell ref="G6:G7"/>
    <mergeCell ref="I5:L5"/>
    <mergeCell ref="I6:J6"/>
    <mergeCell ref="F5:F7"/>
    <mergeCell ref="D5:D7"/>
    <mergeCell ref="A8:A14"/>
    <mergeCell ref="B5:C7"/>
    <mergeCell ref="M6:N6"/>
    <mergeCell ref="G5:H5"/>
    <mergeCell ref="M1:O1"/>
    <mergeCell ref="H6:H7"/>
    <mergeCell ref="A1:C2"/>
    <mergeCell ref="A4:C4"/>
    <mergeCell ref="A5:A7"/>
    <mergeCell ref="E5:E7"/>
    <mergeCell ref="M2:O2"/>
    <mergeCell ref="M3:O3"/>
    <mergeCell ref="M4:O4"/>
    <mergeCell ref="M5:N5"/>
    <mergeCell ref="O5:O7"/>
    <mergeCell ref="K6:L6"/>
  </mergeCells>
  <phoneticPr fontId="1" type="noConversion"/>
  <conditionalFormatting sqref="D8:D14">
    <cfRule type="cellIs" dxfId="15" priority="34" operator="equal">
      <formula>"Alta"</formula>
    </cfRule>
    <cfRule type="cellIs" dxfId="14" priority="35" operator="equal">
      <formula>"Moderada"</formula>
    </cfRule>
    <cfRule type="cellIs" dxfId="13" priority="36" operator="equal">
      <formula>"Baja"</formula>
    </cfRule>
    <cfRule type="cellIs" dxfId="12" priority="37" operator="equal">
      <formula>"Extrema"</formula>
    </cfRule>
  </conditionalFormatting>
  <conditionalFormatting sqref="N8:N14">
    <cfRule type="containsText" dxfId="11" priority="5" operator="containsText" text="Moderada">
      <formula>NOT(ISERROR(SEARCH("Moderada",N8)))</formula>
    </cfRule>
    <cfRule type="containsText" dxfId="10" priority="6" operator="containsText" text="Alta">
      <formula>NOT(ISERROR(SEARCH("Alta",N8)))</formula>
    </cfRule>
    <cfRule type="containsText" dxfId="9" priority="7" operator="containsText" text="Baja">
      <formula>NOT(ISERROR(SEARCH("Baja",N8)))</formula>
    </cfRule>
    <cfRule type="containsText" dxfId="8" priority="8" operator="containsText" text="Extrema">
      <formula>NOT(ISERROR(SEARCH("Extrema",N8)))</formula>
    </cfRule>
  </conditionalFormatting>
  <dataValidations count="8">
    <dataValidation type="list" allowBlank="1" showInputMessage="1" showErrorMessage="1" sqref="I8:I14">
      <formula1>"1, 2, 3, 4, 5"</formula1>
    </dataValidation>
    <dataValidation type="whole" allowBlank="1" showInputMessage="1" showErrorMessage="1" error="Valor debe estar entre 0 y 100" sqref="H8:H14">
      <formula1>0</formula1>
      <formula2>100</formula2>
    </dataValidation>
    <dataValidation allowBlank="1" showInputMessage="1" showErrorMessage="1" error="Esta es una celda calculada. Por favor no modifique este valor." sqref="J8:J14"/>
    <dataValidation type="list" allowBlank="1" showInputMessage="1" showErrorMessage="1" error="Rangos permitidos:_x000a__x000a_1 -5 : Moderado_x000a_6 - 11 : Mayor_x000a_12 -18 : Catastrófico" sqref="K8:K14">
      <formula1>"5, 10, 20"</formula1>
    </dataValidation>
    <dataValidation allowBlank="1" showInputMessage="1" showErrorMessage="1" error="Esta es una celda calculada. Por favor no modificarla." sqref="N8:N14"/>
    <dataValidation type="custom" allowBlank="1" showInputMessage="1" showErrorMessage="1" error="Esta es una celda calculada. Por favor no modifique este valor." sqref="L8:L14">
      <formula1>IF(K8=5,"Moderado", IF(K8=10,"Mayor",IF(K8=20,"Catastrofico","")))</formula1>
    </dataValidation>
    <dataValidation type="list" allowBlank="1" showInputMessage="1" showErrorMessage="1" error="Datos posibles:_x000a_P -&gt;  Preventivo_x000a_D -&gt; Detectivo_x000a_C -&gt; Correctivo" sqref="F8:F14">
      <formula1>"Preventivo, Detectivo, Correctivo"</formula1>
    </dataValidation>
    <dataValidation type="list" allowBlank="1" showInputMessage="1" showErrorMessage="1" sqref="G8:G14">
      <formula1>"Probabilidad, Impacto"</formula1>
    </dataValidation>
  </dataValidations>
  <printOptions horizontalCentered="1" verticalCentered="1"/>
  <pageMargins left="0.39370078740157483" right="0.39370078740157483" top="0.55118110236220474" bottom="0.35433070866141736" header="0.31496062992125984" footer="0.31496062992125984"/>
  <pageSetup scale="55" orientation="landscape" r:id="rId1"/>
  <drawing r:id="rId2"/>
  <legacyDrawing r:id="rId3"/>
  <oleObjects>
    <mc:AlternateContent xmlns:mc="http://schemas.openxmlformats.org/markup-compatibility/2006">
      <mc:Choice Requires="x14">
        <oleObject progId="Word.Picture.8" shapeId="6163" r:id="rId4">
          <objectPr defaultSize="0" autoPict="0" r:id="rId5">
            <anchor moveWithCells="1" sizeWithCells="1">
              <from>
                <xdr:col>0</xdr:col>
                <xdr:colOff>0</xdr:colOff>
                <xdr:row>1</xdr:row>
                <xdr:rowOff>0</xdr:rowOff>
              </from>
              <to>
                <xdr:col>0</xdr:col>
                <xdr:colOff>0</xdr:colOff>
                <xdr:row>3</xdr:row>
                <xdr:rowOff>28575</xdr:rowOff>
              </to>
            </anchor>
          </objectPr>
        </oleObject>
      </mc:Choice>
      <mc:Fallback>
        <oleObject progId="Word.Picture.8" shapeId="6163" r:id="rId4"/>
      </mc:Fallback>
    </mc:AlternateContent>
    <mc:AlternateContent xmlns:mc="http://schemas.openxmlformats.org/markup-compatibility/2006">
      <mc:Choice Requires="x14">
        <oleObject progId="Word.Picture.8" shapeId="6164" r:id="rId6">
          <objectPr defaultSize="0" autoPict="0" r:id="rId5">
            <anchor moveWithCells="1" sizeWithCells="1">
              <from>
                <xdr:col>0</xdr:col>
                <xdr:colOff>0</xdr:colOff>
                <xdr:row>1</xdr:row>
                <xdr:rowOff>76200</xdr:rowOff>
              </from>
              <to>
                <xdr:col>0</xdr:col>
                <xdr:colOff>9525</xdr:colOff>
                <xdr:row>3</xdr:row>
                <xdr:rowOff>133350</xdr:rowOff>
              </to>
            </anchor>
          </objectPr>
        </oleObject>
      </mc:Choice>
      <mc:Fallback>
        <oleObject progId="Word.Picture.8" shapeId="6164" r:id="rId6"/>
      </mc:Fallback>
    </mc:AlternateContent>
    <mc:AlternateContent xmlns:mc="http://schemas.openxmlformats.org/markup-compatibility/2006">
      <mc:Choice Requires="x14">
        <oleObject progId="Word.Picture.8" shapeId="6346" r:id="rId7">
          <objectPr defaultSize="0" autoPict="0" r:id="rId5">
            <anchor moveWithCells="1" sizeWithCells="1">
              <from>
                <xdr:col>0</xdr:col>
                <xdr:colOff>866775</xdr:colOff>
                <xdr:row>1</xdr:row>
                <xdr:rowOff>0</xdr:rowOff>
              </from>
              <to>
                <xdr:col>2</xdr:col>
                <xdr:colOff>304800</xdr:colOff>
                <xdr:row>2</xdr:row>
                <xdr:rowOff>247650</xdr:rowOff>
              </to>
            </anchor>
          </objectPr>
        </oleObject>
      </mc:Choice>
      <mc:Fallback>
        <oleObject progId="Word.Picture.8" shapeId="6346" r:id="rId7"/>
      </mc:Fallback>
    </mc:AlternateContent>
    <mc:AlternateContent xmlns:mc="http://schemas.openxmlformats.org/markup-compatibility/2006">
      <mc:Choice Requires="x14">
        <oleObject progId="Word.Picture.8" shapeId="6347" r:id="rId8">
          <objectPr defaultSize="0" autoPict="0" r:id="rId5">
            <anchor moveWithCells="1" sizeWithCells="1">
              <from>
                <xdr:col>0</xdr:col>
                <xdr:colOff>0</xdr:colOff>
                <xdr:row>2</xdr:row>
                <xdr:rowOff>76200</xdr:rowOff>
              </from>
              <to>
                <xdr:col>0</xdr:col>
                <xdr:colOff>9525</xdr:colOff>
                <xdr:row>4</xdr:row>
                <xdr:rowOff>133350</xdr:rowOff>
              </to>
            </anchor>
          </objectPr>
        </oleObject>
      </mc:Choice>
      <mc:Fallback>
        <oleObject progId="Word.Picture.8" shapeId="6347" r:id="rId8"/>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A1:T22"/>
  <sheetViews>
    <sheetView tabSelected="1" view="pageBreakPreview" topLeftCell="D1" zoomScale="80" zoomScaleNormal="80" zoomScaleSheetLayoutView="80" workbookViewId="0">
      <selection activeCell="G15" sqref="G15"/>
    </sheetView>
  </sheetViews>
  <sheetFormatPr baseColWidth="10" defaultColWidth="16.140625" defaultRowHeight="14.25" x14ac:dyDescent="0.2"/>
  <cols>
    <col min="1" max="1" width="15.140625" style="7" customWidth="1"/>
    <col min="2" max="2" width="3.42578125" style="7" bestFit="1" customWidth="1"/>
    <col min="3" max="3" width="34.28515625" style="7" customWidth="1"/>
    <col min="4" max="4" width="3.5703125" style="7" bestFit="1" customWidth="1"/>
    <col min="5" max="5" width="4.7109375" style="7" customWidth="1"/>
    <col min="6" max="6" width="15.28515625" style="7" customWidth="1"/>
    <col min="7" max="7" width="47.28515625" style="7" customWidth="1"/>
    <col min="8" max="8" width="4.7109375" style="7" customWidth="1"/>
    <col min="9" max="9" width="6.42578125" style="7" customWidth="1"/>
    <col min="10" max="10" width="4.42578125" style="7" customWidth="1"/>
    <col min="11" max="11" width="11" style="7" customWidth="1"/>
    <col min="12" max="12" width="13.28515625" style="7" customWidth="1"/>
    <col min="13" max="13" width="38.42578125" style="7" customWidth="1"/>
    <col min="14" max="14" width="24.140625" style="7" customWidth="1"/>
    <col min="15" max="15" width="43" style="7" customWidth="1"/>
    <col min="16" max="16" width="25.140625" style="7" customWidth="1"/>
    <col min="17" max="17" width="47.140625" style="7" customWidth="1"/>
    <col min="18" max="18" width="28.42578125" style="7" customWidth="1"/>
    <col min="19" max="19" width="16.140625" style="7"/>
    <col min="20" max="20" width="3.7109375" style="7" bestFit="1" customWidth="1"/>
    <col min="21" max="16384" width="16.140625" style="7"/>
  </cols>
  <sheetData>
    <row r="1" spans="1:20" s="3" customFormat="1" ht="21" customHeight="1" x14ac:dyDescent="0.2">
      <c r="A1" s="233" t="s">
        <v>24</v>
      </c>
      <c r="B1" s="234"/>
      <c r="C1" s="235"/>
      <c r="D1" s="244" t="s">
        <v>144</v>
      </c>
      <c r="E1" s="245"/>
      <c r="F1" s="245"/>
      <c r="G1" s="245"/>
      <c r="H1" s="245"/>
      <c r="I1" s="245"/>
      <c r="J1" s="245"/>
      <c r="K1" s="245"/>
      <c r="L1" s="245"/>
      <c r="M1" s="245"/>
      <c r="N1" s="243" t="s">
        <v>99</v>
      </c>
      <c r="O1" s="243"/>
      <c r="P1" s="243"/>
    </row>
    <row r="2" spans="1:20" s="3" customFormat="1" x14ac:dyDescent="0.2">
      <c r="A2" s="236"/>
      <c r="B2" s="237"/>
      <c r="C2" s="238"/>
      <c r="D2" s="244"/>
      <c r="E2" s="245"/>
      <c r="F2" s="245"/>
      <c r="G2" s="245"/>
      <c r="H2" s="245"/>
      <c r="I2" s="245"/>
      <c r="J2" s="245"/>
      <c r="K2" s="245"/>
      <c r="L2" s="245"/>
      <c r="M2" s="245"/>
      <c r="N2" s="243" t="s">
        <v>64</v>
      </c>
      <c r="O2" s="243"/>
      <c r="P2" s="243"/>
    </row>
    <row r="3" spans="1:20" s="3" customFormat="1" x14ac:dyDescent="0.2">
      <c r="A3" s="236"/>
      <c r="B3" s="237"/>
      <c r="C3" s="238"/>
      <c r="D3" s="244"/>
      <c r="E3" s="245"/>
      <c r="F3" s="245"/>
      <c r="G3" s="245"/>
      <c r="H3" s="245"/>
      <c r="I3" s="245"/>
      <c r="J3" s="245"/>
      <c r="K3" s="245"/>
      <c r="L3" s="245"/>
      <c r="M3" s="245"/>
      <c r="N3" s="243" t="s">
        <v>100</v>
      </c>
      <c r="O3" s="243"/>
      <c r="P3" s="243"/>
    </row>
    <row r="4" spans="1:20" s="3" customFormat="1" ht="33.75" customHeight="1" x14ac:dyDescent="0.2">
      <c r="A4" s="229" t="s">
        <v>25</v>
      </c>
      <c r="B4" s="230"/>
      <c r="C4" s="231"/>
      <c r="D4" s="246"/>
      <c r="E4" s="247"/>
      <c r="F4" s="247"/>
      <c r="G4" s="247"/>
      <c r="H4" s="247"/>
      <c r="I4" s="247"/>
      <c r="J4" s="247"/>
      <c r="K4" s="247"/>
      <c r="L4" s="247"/>
      <c r="M4" s="247"/>
      <c r="N4" s="243" t="s">
        <v>4</v>
      </c>
      <c r="O4" s="243"/>
      <c r="P4" s="243"/>
    </row>
    <row r="5" spans="1:20" s="14" customFormat="1" ht="12.75" x14ac:dyDescent="0.2">
      <c r="A5" s="183" t="s">
        <v>10</v>
      </c>
      <c r="B5" s="217" t="s">
        <v>11</v>
      </c>
      <c r="C5" s="218"/>
      <c r="D5" s="232" t="s">
        <v>76</v>
      </c>
      <c r="E5" s="232"/>
      <c r="F5" s="183" t="s">
        <v>70</v>
      </c>
      <c r="G5" s="183" t="s">
        <v>16</v>
      </c>
      <c r="H5" s="183" t="s">
        <v>77</v>
      </c>
      <c r="I5" s="183"/>
      <c r="J5" s="217" t="s">
        <v>56</v>
      </c>
      <c r="K5" s="218"/>
      <c r="L5" s="183" t="s">
        <v>78</v>
      </c>
      <c r="M5" s="183" t="s">
        <v>79</v>
      </c>
      <c r="N5" s="183" t="s">
        <v>83</v>
      </c>
      <c r="O5" s="183" t="s">
        <v>80</v>
      </c>
      <c r="P5" s="183" t="s">
        <v>81</v>
      </c>
    </row>
    <row r="6" spans="1:20" s="14" customFormat="1" ht="12.75" x14ac:dyDescent="0.2">
      <c r="A6" s="183"/>
      <c r="B6" s="239"/>
      <c r="C6" s="240"/>
      <c r="D6" s="213" t="s">
        <v>14</v>
      </c>
      <c r="E6" s="213" t="s">
        <v>15</v>
      </c>
      <c r="F6" s="183"/>
      <c r="G6" s="183"/>
      <c r="H6" s="213" t="s">
        <v>14</v>
      </c>
      <c r="I6" s="213" t="s">
        <v>15</v>
      </c>
      <c r="J6" s="195"/>
      <c r="K6" s="219"/>
      <c r="L6" s="183"/>
      <c r="M6" s="183"/>
      <c r="N6" s="183"/>
      <c r="O6" s="183"/>
      <c r="P6" s="183"/>
    </row>
    <row r="7" spans="1:20" s="15" customFormat="1" ht="36.75" customHeight="1" x14ac:dyDescent="0.2">
      <c r="A7" s="183"/>
      <c r="B7" s="195"/>
      <c r="C7" s="219"/>
      <c r="D7" s="214"/>
      <c r="E7" s="214"/>
      <c r="F7" s="183"/>
      <c r="G7" s="183"/>
      <c r="H7" s="214"/>
      <c r="I7" s="214"/>
      <c r="J7" s="32" t="s">
        <v>8</v>
      </c>
      <c r="K7" s="31" t="s">
        <v>9</v>
      </c>
      <c r="L7" s="183"/>
      <c r="M7" s="183"/>
      <c r="N7" s="183"/>
      <c r="O7" s="183"/>
      <c r="P7" s="183"/>
    </row>
    <row r="8" spans="1:20" s="5" customFormat="1" ht="55.5" customHeight="1" x14ac:dyDescent="0.2">
      <c r="A8" s="222" t="str">
        <f>+Valoración!A8</f>
        <v>M7P3 Administrar la Información  de los Hechos Económicos</v>
      </c>
      <c r="B8" s="225">
        <f>+Valoración!B8</f>
        <v>1</v>
      </c>
      <c r="C8" s="220" t="str">
        <f>+Valoración!C8</f>
        <v>Uso ilegal  del recurso tecnologico (usuarios y roles para el sistema de gestion financiera-SAP), para el favorecimiento particular y/o de terceros.</v>
      </c>
      <c r="D8" s="215">
        <f>IF(Análisis!D8&lt;&gt;"",Análisis!D8,"")</f>
        <v>3</v>
      </c>
      <c r="E8" s="215">
        <f>IF(Análisis!F8&lt;&gt;"",Análisis!F8,"")</f>
        <v>20</v>
      </c>
      <c r="F8" s="215" t="str">
        <f>+Valoración!D8</f>
        <v>Extrema</v>
      </c>
      <c r="G8" s="220" t="str">
        <f>IF(Valoración!E8&lt;&gt;"",Valoración!E8,"")</f>
        <v>Formatos FO-M11-P2-05, Creación y Movimiento de usuarios SAP Y FO-M11-P2-13 modificacion  de roles a usuarios en SAP Y otros sistemas de informacion. diligenciados y  autorizados por el Subdirector (a)  de Contadurìa  a los usuarios  activos y  retiro de los usuarios inactivos.</v>
      </c>
      <c r="H8" s="215">
        <f>Valoración!I8</f>
        <v>3</v>
      </c>
      <c r="I8" s="215">
        <f>Valoración!K8</f>
        <v>20</v>
      </c>
      <c r="J8" s="215">
        <f>Valoración!M8</f>
        <v>60</v>
      </c>
      <c r="K8" s="215" t="str">
        <f>Valoración!N8</f>
        <v>Extrema</v>
      </c>
      <c r="L8" s="216" t="str">
        <f>IF(Valoración!O8&lt;&gt;"",Valoración!O8,"")</f>
        <v>Reducir</v>
      </c>
      <c r="M8" s="220" t="s">
        <v>146</v>
      </c>
      <c r="N8" s="222" t="s">
        <v>130</v>
      </c>
      <c r="O8" s="220" t="s">
        <v>136</v>
      </c>
      <c r="P8" s="222" t="s">
        <v>143</v>
      </c>
    </row>
    <row r="9" spans="1:20" s="5" customFormat="1" ht="42" customHeight="1" x14ac:dyDescent="0.2">
      <c r="A9" s="223"/>
      <c r="B9" s="226"/>
      <c r="C9" s="221"/>
      <c r="D9" s="215"/>
      <c r="E9" s="215"/>
      <c r="F9" s="215"/>
      <c r="G9" s="221"/>
      <c r="H9" s="215"/>
      <c r="I9" s="215"/>
      <c r="J9" s="215"/>
      <c r="K9" s="215"/>
      <c r="L9" s="216"/>
      <c r="M9" s="221"/>
      <c r="N9" s="223"/>
      <c r="O9" s="221"/>
      <c r="P9" s="223"/>
    </row>
    <row r="10" spans="1:20" s="5" customFormat="1" ht="34.5" customHeight="1" x14ac:dyDescent="0.2">
      <c r="A10" s="223"/>
      <c r="B10" s="227"/>
      <c r="C10" s="228"/>
      <c r="D10" s="215"/>
      <c r="E10" s="215"/>
      <c r="F10" s="215"/>
      <c r="G10" s="228"/>
      <c r="H10" s="215"/>
      <c r="I10" s="215"/>
      <c r="J10" s="215"/>
      <c r="K10" s="215"/>
      <c r="L10" s="216"/>
      <c r="M10" s="228"/>
      <c r="N10" s="223"/>
      <c r="O10" s="228"/>
      <c r="P10" s="223"/>
    </row>
    <row r="11" spans="1:20" s="5" customFormat="1" ht="78" customHeight="1" x14ac:dyDescent="0.2">
      <c r="A11" s="223"/>
      <c r="B11" s="158">
        <f>+Valoración!B9</f>
        <v>2</v>
      </c>
      <c r="C11" s="220" t="str">
        <f>+Valoración!C9</f>
        <v xml:space="preserve">Favorecimiento particular y/o de terceros  en la revision de Cuentas por Pagar de acuerdo al orden de llegada a la Subdirecciòn de Contadurìa. </v>
      </c>
      <c r="D11" s="215">
        <f>IF(Análisis!D9&lt;&gt;"",Análisis!D9,"")</f>
        <v>3</v>
      </c>
      <c r="E11" s="215">
        <f>IF(Análisis!F9&lt;&gt;"",Análisis!F9,"")</f>
        <v>20</v>
      </c>
      <c r="F11" s="215" t="str">
        <f>+Valoración!D9</f>
        <v>Extrema</v>
      </c>
      <c r="G11" s="220" t="str">
        <f>IF(Valoración!E9&lt;&gt;"",Valoración!E9,"")</f>
        <v>Codigo de integridad</v>
      </c>
      <c r="H11" s="215">
        <f>Valoración!I9</f>
        <v>3</v>
      </c>
      <c r="I11" s="215">
        <f>Valoración!K9</f>
        <v>20</v>
      </c>
      <c r="J11" s="215">
        <f>Valoración!M9</f>
        <v>60</v>
      </c>
      <c r="K11" s="215" t="str">
        <f>Valoración!N9</f>
        <v>Extrema</v>
      </c>
      <c r="L11" s="216" t="str">
        <f>IF(Valoración!O9&lt;&gt;"",Valoración!O9,"")</f>
        <v>Reducir</v>
      </c>
      <c r="M11" s="220" t="s">
        <v>131</v>
      </c>
      <c r="N11" s="223"/>
      <c r="O11" s="241" t="s">
        <v>135</v>
      </c>
      <c r="P11" s="223"/>
    </row>
    <row r="12" spans="1:20" s="5" customFormat="1" ht="121.5" customHeight="1" x14ac:dyDescent="0.2">
      <c r="A12" s="223"/>
      <c r="B12" s="159"/>
      <c r="C12" s="221"/>
      <c r="D12" s="215"/>
      <c r="E12" s="215"/>
      <c r="F12" s="215"/>
      <c r="G12" s="221"/>
      <c r="H12" s="215"/>
      <c r="I12" s="215"/>
      <c r="J12" s="215"/>
      <c r="K12" s="215"/>
      <c r="L12" s="216"/>
      <c r="M12" s="221"/>
      <c r="N12" s="223"/>
      <c r="O12" s="242"/>
      <c r="P12" s="223"/>
    </row>
    <row r="13" spans="1:20" s="16" customFormat="1" ht="198" customHeight="1" x14ac:dyDescent="0.2">
      <c r="A13" s="223"/>
      <c r="B13" s="81">
        <f>+Valoración!B10</f>
        <v>3</v>
      </c>
      <c r="C13" s="84" t="str">
        <f>+Valoración!C10</f>
        <v>Favorecimiento particular y/o a terceros en la aplicaciòn de las tarifas de  tabla de retenciòn en la fuente  expedida por la DIAN,  Planilla Pila aportes seguridad social y parafiscales y demas requisitos legales exigidos en la revisiòn de las cuentas por pagar</v>
      </c>
      <c r="D13" s="90">
        <f>IF(Análisis!D10&lt;&gt;"",Análisis!D10,"")</f>
        <v>3</v>
      </c>
      <c r="E13" s="90">
        <f>IF(Análisis!F10&lt;&gt;"",Análisis!F10,"")</f>
        <v>20</v>
      </c>
      <c r="F13" s="88" t="str">
        <f>+Valoración!D10</f>
        <v>Extrema</v>
      </c>
      <c r="G13" s="80" t="str">
        <f>IF(Valoración!E10&lt;&gt;"",Valoración!E10,"")</f>
        <v>Codigo de Integridad</v>
      </c>
      <c r="H13" s="90">
        <f>Valoración!I10</f>
        <v>3</v>
      </c>
      <c r="I13" s="90">
        <f>Valoración!K10</f>
        <v>20</v>
      </c>
      <c r="J13" s="90">
        <f>Valoración!M10</f>
        <v>60</v>
      </c>
      <c r="K13" s="90" t="str">
        <f>Valoración!N10</f>
        <v>Extrema</v>
      </c>
      <c r="L13" s="87" t="str">
        <f>IF(Valoración!O10&lt;&gt;"",Valoración!O10,"")</f>
        <v>Reducir</v>
      </c>
      <c r="M13" s="110" t="s">
        <v>132</v>
      </c>
      <c r="N13" s="223"/>
      <c r="O13" s="94" t="s">
        <v>134</v>
      </c>
      <c r="P13" s="223"/>
      <c r="T13" s="5"/>
    </row>
    <row r="14" spans="1:20" s="16" customFormat="1" ht="167.25" customHeight="1" x14ac:dyDescent="0.2">
      <c r="A14" s="223"/>
      <c r="B14" s="83">
        <v>4</v>
      </c>
      <c r="C14" s="108" t="str">
        <f>+Valoración!C11</f>
        <v>Uso indebido de la información contable y financiera  para obtener un beneficio particular o de terceros</v>
      </c>
      <c r="D14" s="90">
        <f>IF(Análisis!D11&lt;&gt;"",Análisis!D11,"")</f>
        <v>3</v>
      </c>
      <c r="E14" s="90">
        <f>IF(Análisis!F11&lt;&gt;"",Análisis!F11,"")</f>
        <v>20</v>
      </c>
      <c r="F14" s="78" t="str">
        <f>+Valoración!D11</f>
        <v>Extrema</v>
      </c>
      <c r="G14" s="51" t="str">
        <f>IF(Valoración!E11&lt;&gt;"",Valoración!E11,"")</f>
        <v>Formatos FO-M11-P2-05, Creación y Movimiento de usuarios SAP Y FO-M11-P2-13 modificacion  de roles a usuarios en SAP Y otros sistemas de informacion. diligenciados y  autorizados por el Subdirector (a)  de Contadurìa  a los usuarios  activos y  retiro de los usuarios inactivos.</v>
      </c>
      <c r="H14" s="90">
        <f>Valoración!I11</f>
        <v>3</v>
      </c>
      <c r="I14" s="90">
        <f>Valoración!K11</f>
        <v>20</v>
      </c>
      <c r="J14" s="79">
        <f>Valoración!M11</f>
        <v>60</v>
      </c>
      <c r="K14" s="79" t="str">
        <f>Valoración!N11</f>
        <v>Extrema</v>
      </c>
      <c r="L14" s="87" t="str">
        <f>IF(Valoración!O11&lt;&gt;"",Valoración!O11,"")</f>
        <v>Reducir</v>
      </c>
      <c r="M14" s="53" t="s">
        <v>147</v>
      </c>
      <c r="N14" s="223"/>
      <c r="O14" s="53" t="s">
        <v>133</v>
      </c>
      <c r="P14" s="223"/>
    </row>
    <row r="15" spans="1:20" s="16" customFormat="1" ht="99.75" customHeight="1" x14ac:dyDescent="0.2">
      <c r="A15" s="223"/>
      <c r="B15" s="83">
        <v>5</v>
      </c>
      <c r="C15" s="108" t="str">
        <f>+Valoración!C12</f>
        <v>Tráfico de influencias en la expedición de certificaciones en beneficio de terceros</v>
      </c>
      <c r="D15" s="90">
        <f>IF(Análisis!D12&lt;&gt;"",Análisis!D12,"")</f>
        <v>3</v>
      </c>
      <c r="E15" s="90">
        <f>IF(Análisis!F12&lt;&gt;"",Análisis!F12,"")</f>
        <v>20</v>
      </c>
      <c r="F15" s="78" t="str">
        <f>+Valoración!D12</f>
        <v>Extrema</v>
      </c>
      <c r="G15" s="51" t="str">
        <f>IF(Valoración!E12&lt;&gt;"",Valoración!E12,"")</f>
        <v>Codigo de Integridad</v>
      </c>
      <c r="H15" s="90">
        <f>Valoración!I12</f>
        <v>3</v>
      </c>
      <c r="I15" s="90">
        <f>Valoración!K12</f>
        <v>20</v>
      </c>
      <c r="J15" s="79">
        <f>Valoración!M12</f>
        <v>60</v>
      </c>
      <c r="K15" s="79" t="str">
        <f>Valoración!N12</f>
        <v>Extrema</v>
      </c>
      <c r="L15" s="87" t="str">
        <f>IF(Valoración!O12&lt;&gt;"",Valoración!O12,"")</f>
        <v>Reducir</v>
      </c>
      <c r="M15" s="53" t="s">
        <v>138</v>
      </c>
      <c r="N15" s="223"/>
      <c r="O15" s="93" t="s">
        <v>139</v>
      </c>
      <c r="P15" s="223"/>
    </row>
    <row r="16" spans="1:20" s="16" customFormat="1" ht="88.5" customHeight="1" x14ac:dyDescent="0.2">
      <c r="A16" s="223"/>
      <c r="B16" s="83">
        <v>6</v>
      </c>
      <c r="C16" s="77" t="str">
        <f>+Valoración!C13</f>
        <v>Utilización  indebida  de los bienes muebles y equipos electronicos  durante su uso para bien propio o de terceros.</v>
      </c>
      <c r="D16" s="90">
        <f>IF(Análisis!D13&lt;&gt;"",Análisis!D13,"")</f>
        <v>3</v>
      </c>
      <c r="E16" s="90">
        <f>IF(Análisis!F13&lt;&gt;"",Análisis!F13,"")</f>
        <v>20</v>
      </c>
      <c r="F16" s="78" t="str">
        <f>+Valoración!D13</f>
        <v>Extrema</v>
      </c>
      <c r="G16" s="111" t="s">
        <v>137</v>
      </c>
      <c r="H16" s="90">
        <f>Valoración!I13</f>
        <v>3</v>
      </c>
      <c r="I16" s="90">
        <f>Valoración!K13</f>
        <v>20</v>
      </c>
      <c r="J16" s="79">
        <f>Valoración!M13</f>
        <v>60</v>
      </c>
      <c r="K16" s="79" t="str">
        <f>Valoración!N13</f>
        <v>Extrema</v>
      </c>
      <c r="L16" s="87" t="str">
        <f>IF(Valoración!O13&lt;&gt;"",Valoración!O13,"")</f>
        <v>Reducir</v>
      </c>
      <c r="M16" s="53" t="s">
        <v>148</v>
      </c>
      <c r="N16" s="223"/>
      <c r="O16" s="53" t="s">
        <v>140</v>
      </c>
      <c r="P16" s="223"/>
    </row>
    <row r="17" spans="1:16" s="16" customFormat="1" ht="118.5" customHeight="1" x14ac:dyDescent="0.2">
      <c r="A17" s="224"/>
      <c r="B17" s="83">
        <v>7</v>
      </c>
      <c r="C17" s="77" t="str">
        <f>+Valoración!C14</f>
        <v>Manejo inadecuado de la Caja menor</v>
      </c>
      <c r="D17" s="90">
        <f>IF(Análisis!D14&lt;&gt;"",Análisis!D14,"")</f>
        <v>3</v>
      </c>
      <c r="E17" s="90">
        <f>IF(Análisis!F14&lt;&gt;"",Análisis!F14,"")</f>
        <v>20</v>
      </c>
      <c r="F17" s="78" t="str">
        <f>+Valoración!D14</f>
        <v>Extrema</v>
      </c>
      <c r="G17" s="51" t="str">
        <f>IF(Valoración!E14&lt;&gt;"",Valoración!E14,"")</f>
        <v>Decreto No. . 0149 de 16 de Febero de 2018 Por medio del cual se reglamenta y constituye el manejo de las cajas menores de las dependencias de la Administración Central del Departamento del Valle del Cauca.</v>
      </c>
      <c r="H17" s="90">
        <f>Valoración!I14</f>
        <v>3</v>
      </c>
      <c r="I17" s="90">
        <f>Valoración!K14</f>
        <v>20</v>
      </c>
      <c r="J17" s="79">
        <f>Valoración!M14</f>
        <v>60</v>
      </c>
      <c r="K17" s="79" t="str">
        <f>Valoración!N14</f>
        <v>Extrema</v>
      </c>
      <c r="L17" s="87" t="str">
        <f>IF(Valoración!O14&lt;&gt;"",Valoración!O14,"")</f>
        <v>Reducir</v>
      </c>
      <c r="M17" s="109" t="s">
        <v>141</v>
      </c>
      <c r="N17" s="224"/>
      <c r="O17" s="53" t="s">
        <v>142</v>
      </c>
      <c r="P17" s="224"/>
    </row>
    <row r="18" spans="1:16" s="5" customFormat="1" ht="29.25" customHeight="1" x14ac:dyDescent="0.2">
      <c r="A18" s="250"/>
      <c r="B18" s="251"/>
      <c r="C18" s="251"/>
      <c r="D18" s="251"/>
      <c r="E18" s="251"/>
      <c r="F18" s="251"/>
      <c r="G18" s="251"/>
      <c r="H18" s="251"/>
      <c r="I18" s="251"/>
      <c r="J18" s="251"/>
      <c r="K18" s="251"/>
      <c r="L18" s="251"/>
      <c r="M18" s="251"/>
      <c r="N18" s="251"/>
      <c r="O18" s="251"/>
      <c r="P18" s="252"/>
    </row>
    <row r="19" spans="1:16" s="22" customFormat="1" ht="27.75" customHeight="1" x14ac:dyDescent="0.2">
      <c r="A19" s="272" t="s">
        <v>101</v>
      </c>
      <c r="B19" s="273"/>
      <c r="C19" s="273"/>
      <c r="D19" s="273"/>
      <c r="E19" s="273"/>
      <c r="F19" s="273"/>
      <c r="G19" s="274"/>
      <c r="H19" s="253" t="s">
        <v>102</v>
      </c>
      <c r="I19" s="254"/>
      <c r="J19" s="254"/>
      <c r="K19" s="254"/>
      <c r="L19" s="254"/>
      <c r="M19" s="255"/>
      <c r="N19" s="262" t="s">
        <v>103</v>
      </c>
      <c r="O19" s="263"/>
      <c r="P19" s="264"/>
    </row>
    <row r="20" spans="1:16" s="18" customFormat="1" ht="213" customHeight="1" x14ac:dyDescent="0.2">
      <c r="A20" s="256" t="s">
        <v>151</v>
      </c>
      <c r="B20" s="265"/>
      <c r="C20" s="265"/>
      <c r="D20" s="265"/>
      <c r="E20" s="265"/>
      <c r="F20" s="265"/>
      <c r="G20" s="266"/>
      <c r="H20" s="256" t="s">
        <v>150</v>
      </c>
      <c r="I20" s="257"/>
      <c r="J20" s="257"/>
      <c r="K20" s="257"/>
      <c r="L20" s="257"/>
      <c r="M20" s="258"/>
      <c r="N20" s="259">
        <v>43419</v>
      </c>
      <c r="O20" s="260"/>
      <c r="P20" s="261"/>
    </row>
    <row r="21" spans="1:16" s="18" customFormat="1" ht="75" customHeight="1" x14ac:dyDescent="0.2">
      <c r="A21" s="275" t="s">
        <v>152</v>
      </c>
      <c r="B21" s="276"/>
      <c r="C21" s="276"/>
      <c r="D21" s="276"/>
      <c r="E21" s="276"/>
      <c r="F21" s="276"/>
      <c r="G21" s="277"/>
      <c r="H21" s="256" t="s">
        <v>104</v>
      </c>
      <c r="I21" s="265"/>
      <c r="J21" s="265"/>
      <c r="K21" s="265"/>
      <c r="L21" s="265"/>
      <c r="M21" s="266"/>
      <c r="N21" s="267" t="s">
        <v>159</v>
      </c>
      <c r="O21" s="260"/>
      <c r="P21" s="261"/>
    </row>
    <row r="22" spans="1:16" ht="67.5" customHeight="1" x14ac:dyDescent="0.2">
      <c r="A22" s="187" t="s">
        <v>158</v>
      </c>
      <c r="B22" s="248"/>
      <c r="C22" s="248"/>
      <c r="D22" s="248"/>
      <c r="E22" s="248"/>
      <c r="F22" s="248"/>
      <c r="G22" s="249"/>
      <c r="H22" s="271" t="s">
        <v>155</v>
      </c>
      <c r="I22" s="248"/>
      <c r="J22" s="248"/>
      <c r="K22" s="248"/>
      <c r="L22" s="248"/>
      <c r="M22" s="249"/>
      <c r="N22" s="268" t="s">
        <v>105</v>
      </c>
      <c r="O22" s="269"/>
      <c r="P22" s="270"/>
    </row>
  </sheetData>
  <sheetProtection formatCells="0" formatColumns="0" formatRows="0" insertColumns="0" insertRows="0" insertHyperlinks="0" deleteColumns="0" deleteRows="0" sort="0" autoFilter="0" pivotTables="0"/>
  <mergeCells count="66">
    <mergeCell ref="G8:G10"/>
    <mergeCell ref="D11:D12"/>
    <mergeCell ref="E11:E12"/>
    <mergeCell ref="A22:G22"/>
    <mergeCell ref="A18:P18"/>
    <mergeCell ref="H19:M19"/>
    <mergeCell ref="H20:M20"/>
    <mergeCell ref="N20:P20"/>
    <mergeCell ref="N19:P19"/>
    <mergeCell ref="H21:M21"/>
    <mergeCell ref="N21:P21"/>
    <mergeCell ref="N22:P22"/>
    <mergeCell ref="H22:M22"/>
    <mergeCell ref="A19:G19"/>
    <mergeCell ref="A20:G20"/>
    <mergeCell ref="A21:G21"/>
    <mergeCell ref="N1:P1"/>
    <mergeCell ref="N2:P2"/>
    <mergeCell ref="N3:P3"/>
    <mergeCell ref="N4:P4"/>
    <mergeCell ref="D1:M4"/>
    <mergeCell ref="N8:N17"/>
    <mergeCell ref="P8:P17"/>
    <mergeCell ref="O8:O10"/>
    <mergeCell ref="O11:O12"/>
    <mergeCell ref="M8:M10"/>
    <mergeCell ref="A4:C4"/>
    <mergeCell ref="D5:E5"/>
    <mergeCell ref="D6:D7"/>
    <mergeCell ref="E6:E7"/>
    <mergeCell ref="A1:C1"/>
    <mergeCell ref="A2:C3"/>
    <mergeCell ref="A5:A7"/>
    <mergeCell ref="B5:C7"/>
    <mergeCell ref="H5:I5"/>
    <mergeCell ref="A8:A17"/>
    <mergeCell ref="J8:J10"/>
    <mergeCell ref="G11:G12"/>
    <mergeCell ref="C11:C12"/>
    <mergeCell ref="G5:G7"/>
    <mergeCell ref="F5:F7"/>
    <mergeCell ref="B11:B12"/>
    <mergeCell ref="I8:I10"/>
    <mergeCell ref="B8:B10"/>
    <mergeCell ref="C8:C10"/>
    <mergeCell ref="F8:F10"/>
    <mergeCell ref="H8:H10"/>
    <mergeCell ref="D8:D10"/>
    <mergeCell ref="E8:E10"/>
    <mergeCell ref="F11:F12"/>
    <mergeCell ref="P5:P7"/>
    <mergeCell ref="H6:H7"/>
    <mergeCell ref="I6:I7"/>
    <mergeCell ref="K11:K12"/>
    <mergeCell ref="K8:K10"/>
    <mergeCell ref="H11:H12"/>
    <mergeCell ref="I11:I12"/>
    <mergeCell ref="J11:J12"/>
    <mergeCell ref="L8:L10"/>
    <mergeCell ref="N5:N7"/>
    <mergeCell ref="O5:O7"/>
    <mergeCell ref="L5:L7"/>
    <mergeCell ref="M5:M7"/>
    <mergeCell ref="J5:K6"/>
    <mergeCell ref="L11:L12"/>
    <mergeCell ref="M11:M12"/>
  </mergeCells>
  <conditionalFormatting sqref="K8:K17">
    <cfRule type="cellIs" dxfId="7" priority="61" operator="equal">
      <formula>"Alta"</formula>
    </cfRule>
    <cfRule type="cellIs" dxfId="6" priority="62" operator="equal">
      <formula>"Moderada"</formula>
    </cfRule>
    <cfRule type="cellIs" dxfId="5" priority="63" operator="equal">
      <formula>"Extrema"</formula>
    </cfRule>
    <cfRule type="cellIs" dxfId="4" priority="64" operator="equal">
      <formula>"Baja"</formula>
    </cfRule>
  </conditionalFormatting>
  <conditionalFormatting sqref="F8:F17 K8:K17">
    <cfRule type="cellIs" dxfId="3" priority="57" operator="equal">
      <formula>"Alta"</formula>
    </cfRule>
    <cfRule type="cellIs" dxfId="2" priority="58" operator="equal">
      <formula>"Moderada"</formula>
    </cfRule>
    <cfRule type="cellIs" dxfId="1" priority="59" operator="equal">
      <formula>"Baja"</formula>
    </cfRule>
    <cfRule type="cellIs" dxfId="0" priority="60" operator="equal">
      <formula>"Extrema"</formula>
    </cfRule>
  </conditionalFormatting>
  <printOptions horizontalCentered="1" verticalCentered="1"/>
  <pageMargins left="0.19685039370078741" right="0.19685039370078741" top="0.74803149606299213" bottom="0.74803149606299213" header="0.31496062992125984" footer="0.31496062992125984"/>
  <pageSetup scale="46" fitToHeight="2" orientation="landscape" r:id="rId1"/>
  <rowBreaks count="1" manualBreakCount="1">
    <brk id="15" max="15" man="1"/>
  </rowBreaks>
  <drawing r:id="rId2"/>
  <legacyDrawing r:id="rId3"/>
  <oleObjects>
    <mc:AlternateContent xmlns:mc="http://schemas.openxmlformats.org/markup-compatibility/2006">
      <mc:Choice Requires="x14">
        <oleObject progId="Word.Picture.8" shapeId="13313" r:id="rId4">
          <objectPr defaultSize="0" autoPict="0" r:id="rId5">
            <anchor moveWithCells="1" sizeWithCells="1">
              <from>
                <xdr:col>0</xdr:col>
                <xdr:colOff>0</xdr:colOff>
                <xdr:row>1</xdr:row>
                <xdr:rowOff>76200</xdr:rowOff>
              </from>
              <to>
                <xdr:col>0</xdr:col>
                <xdr:colOff>9525</xdr:colOff>
                <xdr:row>3</xdr:row>
                <xdr:rowOff>133350</xdr:rowOff>
              </to>
            </anchor>
          </objectPr>
        </oleObject>
      </mc:Choice>
      <mc:Fallback>
        <oleObject progId="Word.Picture.8" shapeId="13313" r:id="rId4"/>
      </mc:Fallback>
    </mc:AlternateContent>
    <mc:AlternateContent xmlns:mc="http://schemas.openxmlformats.org/markup-compatibility/2006">
      <mc:Choice Requires="x14">
        <oleObject progId="Word.Picture.8" shapeId="13314" r:id="rId6">
          <objectPr defaultSize="0" autoPict="0" r:id="rId5">
            <anchor moveWithCells="1" sizeWithCells="1">
              <from>
                <xdr:col>2</xdr:col>
                <xdr:colOff>76200</xdr:colOff>
                <xdr:row>0</xdr:row>
                <xdr:rowOff>257175</xdr:rowOff>
              </from>
              <to>
                <xdr:col>2</xdr:col>
                <xdr:colOff>904875</xdr:colOff>
                <xdr:row>3</xdr:row>
                <xdr:rowOff>0</xdr:rowOff>
              </to>
            </anchor>
          </objectPr>
        </oleObject>
      </mc:Choice>
      <mc:Fallback>
        <oleObject progId="Word.Picture.8" shapeId="13314" r:id="rId6"/>
      </mc:Fallback>
    </mc:AlternateContent>
    <mc:AlternateContent xmlns:mc="http://schemas.openxmlformats.org/markup-compatibility/2006">
      <mc:Choice Requires="x14">
        <oleObject progId="Word.Picture.8" shapeId="13315" r:id="rId7">
          <objectPr defaultSize="0" autoPict="0" r:id="rId5">
            <anchor moveWithCells="1" sizeWithCells="1">
              <from>
                <xdr:col>0</xdr:col>
                <xdr:colOff>0</xdr:colOff>
                <xdr:row>2</xdr:row>
                <xdr:rowOff>76200</xdr:rowOff>
              </from>
              <to>
                <xdr:col>0</xdr:col>
                <xdr:colOff>9525</xdr:colOff>
                <xdr:row>4</xdr:row>
                <xdr:rowOff>133350</xdr:rowOff>
              </to>
            </anchor>
          </objectPr>
        </oleObject>
      </mc:Choice>
      <mc:Fallback>
        <oleObject progId="Word.Picture.8" shapeId="13315" r:id="rId7"/>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E36"/>
  <sheetViews>
    <sheetView workbookViewId="0">
      <selection activeCell="B17" sqref="B17"/>
    </sheetView>
  </sheetViews>
  <sheetFormatPr baseColWidth="10" defaultRowHeight="12.75" x14ac:dyDescent="0.2"/>
  <cols>
    <col min="1" max="1" width="14.5703125" bestFit="1" customWidth="1"/>
  </cols>
  <sheetData>
    <row r="1" spans="1:5" x14ac:dyDescent="0.2">
      <c r="A1">
        <f>Análisis!F8</f>
        <v>20</v>
      </c>
    </row>
    <row r="2" spans="1:5" x14ac:dyDescent="0.2">
      <c r="A2" s="1" t="s">
        <v>33</v>
      </c>
      <c r="B2" s="1" t="s">
        <v>31</v>
      </c>
      <c r="D2" s="1" t="s">
        <v>32</v>
      </c>
      <c r="E2" s="1" t="s">
        <v>31</v>
      </c>
    </row>
    <row r="3" spans="1:5" x14ac:dyDescent="0.2">
      <c r="A3" s="2"/>
      <c r="B3" s="1"/>
      <c r="D3" s="1"/>
      <c r="E3" s="1"/>
    </row>
    <row r="4" spans="1:5" x14ac:dyDescent="0.2">
      <c r="A4" s="1">
        <v>1</v>
      </c>
      <c r="B4" s="1" t="s">
        <v>26</v>
      </c>
      <c r="D4" s="1">
        <v>1</v>
      </c>
      <c r="E4" s="1" t="s">
        <v>34</v>
      </c>
    </row>
    <row r="5" spans="1:5" x14ac:dyDescent="0.2">
      <c r="A5" s="1">
        <v>2</v>
      </c>
      <c r="B5" s="1" t="s">
        <v>27</v>
      </c>
      <c r="D5" s="1">
        <v>2</v>
      </c>
      <c r="E5" s="1" t="s">
        <v>35</v>
      </c>
    </row>
    <row r="6" spans="1:5" x14ac:dyDescent="0.2">
      <c r="A6" s="1">
        <v>3</v>
      </c>
      <c r="B6" s="1" t="s">
        <v>28</v>
      </c>
      <c r="D6" s="1">
        <v>3</v>
      </c>
      <c r="E6" s="1" t="s">
        <v>36</v>
      </c>
    </row>
    <row r="7" spans="1:5" x14ac:dyDescent="0.2">
      <c r="A7" s="1">
        <v>4</v>
      </c>
      <c r="B7" s="1" t="s">
        <v>29</v>
      </c>
      <c r="D7" s="1">
        <v>4</v>
      </c>
      <c r="E7" s="1" t="s">
        <v>37</v>
      </c>
    </row>
    <row r="8" spans="1:5" x14ac:dyDescent="0.2">
      <c r="A8" s="1">
        <v>5</v>
      </c>
      <c r="B8" s="1" t="s">
        <v>30</v>
      </c>
      <c r="D8" s="1">
        <v>5</v>
      </c>
      <c r="E8" s="1" t="s">
        <v>38</v>
      </c>
    </row>
    <row r="11" spans="1:5" x14ac:dyDescent="0.2">
      <c r="A11" s="2" t="s">
        <v>39</v>
      </c>
      <c r="B11" s="2" t="s">
        <v>40</v>
      </c>
      <c r="D11" s="1" t="s">
        <v>41</v>
      </c>
    </row>
    <row r="12" spans="1:5" x14ac:dyDescent="0.2">
      <c r="A12" s="1">
        <v>11</v>
      </c>
      <c r="B12" s="10" t="s">
        <v>48</v>
      </c>
      <c r="D12" s="1" t="s">
        <v>42</v>
      </c>
    </row>
    <row r="13" spans="1:5" x14ac:dyDescent="0.2">
      <c r="A13" s="1">
        <v>12</v>
      </c>
      <c r="B13" s="10" t="s">
        <v>48</v>
      </c>
      <c r="D13" s="1" t="s">
        <v>43</v>
      </c>
    </row>
    <row r="14" spans="1:5" x14ac:dyDescent="0.2">
      <c r="A14" s="1">
        <v>13</v>
      </c>
      <c r="B14" s="11" t="s">
        <v>49</v>
      </c>
      <c r="D14" s="1" t="s">
        <v>44</v>
      </c>
    </row>
    <row r="15" spans="1:5" x14ac:dyDescent="0.2">
      <c r="A15" s="1">
        <v>14</v>
      </c>
      <c r="B15" s="12" t="s">
        <v>50</v>
      </c>
      <c r="D15" s="1" t="s">
        <v>45</v>
      </c>
    </row>
    <row r="16" spans="1:5" x14ac:dyDescent="0.2">
      <c r="A16" s="1">
        <v>15</v>
      </c>
      <c r="B16" s="12" t="s">
        <v>50</v>
      </c>
      <c r="D16" s="1" t="s">
        <v>46</v>
      </c>
    </row>
    <row r="17" spans="1:4" x14ac:dyDescent="0.2">
      <c r="A17" s="1">
        <v>21</v>
      </c>
      <c r="B17" s="10" t="s">
        <v>48</v>
      </c>
      <c r="D17" s="1" t="s">
        <v>47</v>
      </c>
    </row>
    <row r="18" spans="1:4" x14ac:dyDescent="0.2">
      <c r="A18" s="1">
        <v>22</v>
      </c>
      <c r="B18" s="10" t="s">
        <v>48</v>
      </c>
    </row>
    <row r="19" spans="1:4" x14ac:dyDescent="0.2">
      <c r="A19" s="1">
        <v>23</v>
      </c>
      <c r="B19" s="11" t="s">
        <v>49</v>
      </c>
    </row>
    <row r="20" spans="1:4" x14ac:dyDescent="0.2">
      <c r="A20" s="1">
        <v>24</v>
      </c>
      <c r="B20" s="12" t="s">
        <v>50</v>
      </c>
    </row>
    <row r="21" spans="1:4" x14ac:dyDescent="0.2">
      <c r="A21" s="1">
        <v>25</v>
      </c>
      <c r="B21" s="13" t="s">
        <v>51</v>
      </c>
    </row>
    <row r="22" spans="1:4" x14ac:dyDescent="0.2">
      <c r="A22" s="1">
        <v>31</v>
      </c>
      <c r="B22" s="10" t="s">
        <v>48</v>
      </c>
    </row>
    <row r="23" spans="1:4" x14ac:dyDescent="0.2">
      <c r="A23" s="1">
        <v>32</v>
      </c>
      <c r="B23" s="11" t="s">
        <v>49</v>
      </c>
    </row>
    <row r="24" spans="1:4" x14ac:dyDescent="0.2">
      <c r="A24" s="1">
        <v>33</v>
      </c>
      <c r="B24" s="12" t="s">
        <v>50</v>
      </c>
    </row>
    <row r="25" spans="1:4" x14ac:dyDescent="0.2">
      <c r="A25" s="1">
        <v>34</v>
      </c>
      <c r="B25" s="13" t="s">
        <v>51</v>
      </c>
    </row>
    <row r="26" spans="1:4" x14ac:dyDescent="0.2">
      <c r="A26" s="1">
        <v>35</v>
      </c>
      <c r="B26" s="13" t="s">
        <v>51</v>
      </c>
    </row>
    <row r="27" spans="1:4" x14ac:dyDescent="0.2">
      <c r="A27" s="1">
        <v>41</v>
      </c>
      <c r="B27" s="11" t="s">
        <v>49</v>
      </c>
    </row>
    <row r="28" spans="1:4" x14ac:dyDescent="0.2">
      <c r="A28" s="1">
        <v>42</v>
      </c>
      <c r="B28" s="12" t="s">
        <v>50</v>
      </c>
    </row>
    <row r="29" spans="1:4" x14ac:dyDescent="0.2">
      <c r="A29" s="1">
        <v>43</v>
      </c>
      <c r="B29" s="12" t="s">
        <v>50</v>
      </c>
    </row>
    <row r="30" spans="1:4" x14ac:dyDescent="0.2">
      <c r="A30" s="1">
        <v>44</v>
      </c>
      <c r="B30" s="13" t="s">
        <v>51</v>
      </c>
    </row>
    <row r="31" spans="1:4" x14ac:dyDescent="0.2">
      <c r="A31" s="1">
        <v>45</v>
      </c>
      <c r="B31" s="13" t="s">
        <v>51</v>
      </c>
    </row>
    <row r="32" spans="1:4" x14ac:dyDescent="0.2">
      <c r="A32" s="1">
        <v>51</v>
      </c>
      <c r="B32" s="12" t="s">
        <v>50</v>
      </c>
    </row>
    <row r="33" spans="1:2" x14ac:dyDescent="0.2">
      <c r="A33" s="1">
        <v>52</v>
      </c>
      <c r="B33" s="12" t="s">
        <v>50</v>
      </c>
    </row>
    <row r="34" spans="1:2" x14ac:dyDescent="0.2">
      <c r="A34" s="1">
        <v>53</v>
      </c>
      <c r="B34" s="13" t="s">
        <v>51</v>
      </c>
    </row>
    <row r="35" spans="1:2" x14ac:dyDescent="0.2">
      <c r="A35" s="1">
        <v>54</v>
      </c>
      <c r="B35" s="13" t="s">
        <v>51</v>
      </c>
    </row>
    <row r="36" spans="1:2" x14ac:dyDescent="0.2">
      <c r="A36" s="1">
        <v>55</v>
      </c>
      <c r="B36" s="13" t="s">
        <v>51</v>
      </c>
    </row>
  </sheetData>
  <sheetProtection password="B0B9"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vt:i4>
      </vt:variant>
    </vt:vector>
  </HeadingPairs>
  <TitlesOfParts>
    <vt:vector size="12" baseType="lpstr">
      <vt:lpstr>Identificacion</vt:lpstr>
      <vt:lpstr>Análisis</vt:lpstr>
      <vt:lpstr>Valoración</vt:lpstr>
      <vt:lpstr>Mapa RIESG</vt:lpstr>
      <vt:lpstr>Parametros</vt:lpstr>
      <vt:lpstr>'Mapa RIESG'!Área_de_impresión</vt:lpstr>
      <vt:lpstr>Valoración!Área_de_impresión</vt:lpstr>
      <vt:lpstr>CLASE</vt:lpstr>
      <vt:lpstr>Análisis!Títulos_a_imprimir</vt:lpstr>
      <vt:lpstr>Identificacion!Títulos_a_imprimir</vt:lpstr>
      <vt:lpstr>'Mapa RIESG'!Títulos_a_imprimir</vt:lpstr>
      <vt:lpstr>Valoración!Títulos_a_imprimir</vt:lpstr>
    </vt:vector>
  </TitlesOfParts>
  <Company>Gobernacion del Atlantico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mmolina</dc:creator>
  <cp:lastModifiedBy>Yamile Hernandez Cortes</cp:lastModifiedBy>
  <cp:lastPrinted>2018-11-16T15:58:08Z</cp:lastPrinted>
  <dcterms:created xsi:type="dcterms:W3CDTF">2006-10-18T22:25:09Z</dcterms:created>
  <dcterms:modified xsi:type="dcterms:W3CDTF">2019-08-02T20:14:03Z</dcterms:modified>
</cp:coreProperties>
</file>